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77-02-11" sheetId="2" r:id="rId2"/>
    <sheet name="PS 77-02-21" sheetId="3" r:id="rId3"/>
    <sheet name="PS 77-02-41" sheetId="4" r:id="rId4"/>
    <sheet name="PS 77-02-42" sheetId="5" r:id="rId5"/>
    <sheet name="PS 77-02-43" sheetId="6" r:id="rId6"/>
    <sheet name="PS 77-02-61" sheetId="7" r:id="rId7"/>
    <sheet name="SO 77-31-01" sheetId="8" r:id="rId8"/>
    <sheet name="SO 77-32-01" sheetId="9" r:id="rId9"/>
    <sheet name="SO 77-51-01.1" sheetId="10" r:id="rId10"/>
    <sheet name="SO-77-51-01.1.2" sheetId="11" r:id="rId11"/>
    <sheet name="SO 77-71-01.01" sheetId="12" r:id="rId12"/>
    <sheet name="SO 77-71-01.02" sheetId="13" r:id="rId13"/>
    <sheet name="SO 77-71-01.41" sheetId="14" r:id="rId14"/>
    <sheet name="SO 77-71-01.42" sheetId="15" r:id="rId15"/>
    <sheet name="SO 77-71-01.45" sheetId="16" r:id="rId16"/>
    <sheet name="SO 77-71-01.46" sheetId="17" r:id="rId17"/>
    <sheet name="SO 77-71-01.47" sheetId="18" r:id="rId18"/>
    <sheet name="SO 77-77-01" sheetId="19" r:id="rId19"/>
    <sheet name="SO 77-86-01.1" sheetId="20" r:id="rId20"/>
    <sheet name="SO 77-88-01" sheetId="21" r:id="rId21"/>
    <sheet name="SO 98-98" sheetId="22" r:id="rId22"/>
    <sheet name="SO 90-90" sheetId="23" r:id="rId23"/>
    <sheet name="ON" sheetId="24" r:id="rId24"/>
  </sheets>
  <definedNames/>
  <calcPr/>
  <webPublishing/>
</workbook>
</file>

<file path=xl/sharedStrings.xml><?xml version="1.0" encoding="utf-8"?>
<sst xmlns="http://schemas.openxmlformats.org/spreadsheetml/2006/main" count="36139" uniqueCount="6495">
  <si>
    <t>Aspe</t>
  </si>
  <si>
    <t>Rekapitulace ceny</t>
  </si>
  <si>
    <t>3111-21-087</t>
  </si>
  <si>
    <t>Rekonstrukce výpravní budovy v žst. Jaroměř_zm00</t>
  </si>
  <si>
    <t>var. 1</t>
  </si>
  <si>
    <t/>
  </si>
  <si>
    <t>Celková cena bez DPH:</t>
  </si>
  <si>
    <t>Celková cena s DPH:</t>
  </si>
  <si>
    <t>Objekt</t>
  </si>
  <si>
    <t>Popis</t>
  </si>
  <si>
    <t>Cena bez DPH</t>
  </si>
  <si>
    <t>DPH</t>
  </si>
  <si>
    <t>Cena s DPH</t>
  </si>
  <si>
    <t>Počet neoceněných položek</t>
  </si>
  <si>
    <t>D.1.2</t>
  </si>
  <si>
    <t>Sdělovací zařízení</t>
  </si>
  <si>
    <t xml:space="preserve">  PS 77-02-11</t>
  </si>
  <si>
    <t>Místní kabelizace (metalická i optická)</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</si>
  <si>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</si>
  <si>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</si>
  <si>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</si>
  <si>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</si>
  <si>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</si>
  <si>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</si>
  <si>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</si>
  <si>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</si>
  <si>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</si>
  <si>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</si>
  <si>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</si>
  <si>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</si>
  <si>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</si>
  <si>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</si>
  <si>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</si>
  <si>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</si>
  <si>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</si>
  <si>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</si>
  <si>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</si>
  <si>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</si>
  <si>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</si>
  <si>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</si>
  <si>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</si>
  <si>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</si>
  <si>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</si>
  <si>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</si>
  <si>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</si>
  <si>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</si>
  <si>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77-02-11</t>
  </si>
  <si>
    <t>SD</t>
  </si>
  <si>
    <t>01</t>
  </si>
  <si>
    <t>SK - Strukturovaná kabeláž</t>
  </si>
  <si>
    <t>P</t>
  </si>
  <si>
    <t>1</t>
  </si>
  <si>
    <t>742.121.001R</t>
  </si>
  <si>
    <t>D+M_Patch panel 24 portů, FTP Cat.6, velikost 1U, montáž 19"</t>
  </si>
  <si>
    <t>KUS</t>
  </si>
  <si>
    <t>R - položka</t>
  </si>
  <si>
    <t>PP</t>
  </si>
  <si>
    <t>VV</t>
  </si>
  <si>
    <t>TS</t>
  </si>
  <si>
    <t>742.121.002R</t>
  </si>
  <si>
    <t>D+M_19" vyvazovací panel 1U jednostranná plast. lišta</t>
  </si>
  <si>
    <t>742.121.003R</t>
  </si>
  <si>
    <t>D+M_WiFi AP, vnitřní, 2,4G/5G</t>
  </si>
  <si>
    <t>4</t>
  </si>
  <si>
    <t>742.121.004R</t>
  </si>
  <si>
    <t>D+M_Dveřní tablo audio/video</t>
  </si>
  <si>
    <t>5</t>
  </si>
  <si>
    <t>742.121.005R</t>
  </si>
  <si>
    <t>D+M_GSM interkom</t>
  </si>
  <si>
    <t>742.121.006R</t>
  </si>
  <si>
    <t>D+M_IP videotelefon</t>
  </si>
  <si>
    <t>7</t>
  </si>
  <si>
    <t>742.121.007R</t>
  </si>
  <si>
    <t>D+M_Požární ucpávky, včetně nátěru a instalace</t>
  </si>
  <si>
    <t>M2</t>
  </si>
  <si>
    <t>8</t>
  </si>
  <si>
    <t>742.121.008R</t>
  </si>
  <si>
    <t>D+M_Datový kabel FTP cat 6</t>
  </si>
  <si>
    <t>9</t>
  </si>
  <si>
    <t>742.121.009R</t>
  </si>
  <si>
    <t>D+M_Zásuvka CAT 6 FTP 2 x RJ45 pod omítku bílá</t>
  </si>
  <si>
    <t>10</t>
  </si>
  <si>
    <t>742.121.010R</t>
  </si>
  <si>
    <t>D+M_Zásuvka CAT6 FTP 1 x RJ45 pod omítku bílá</t>
  </si>
  <si>
    <t>11</t>
  </si>
  <si>
    <t>742.121.011R</t>
  </si>
  <si>
    <t>D+M_CAT 6 Keystone Jack, FTP, LSA, tool free</t>
  </si>
  <si>
    <t>12</t>
  </si>
  <si>
    <t>742.121.012R</t>
  </si>
  <si>
    <t>D+M_Propojovací kabel RJ45/RJ45, FTP, 1m, cat 6, PVC, šedý, patch cord</t>
  </si>
  <si>
    <t>13</t>
  </si>
  <si>
    <t>742.121.013R</t>
  </si>
  <si>
    <t>D+M_PVC trubka 25mm</t>
  </si>
  <si>
    <t>M</t>
  </si>
  <si>
    <t>14</t>
  </si>
  <si>
    <t>742.121.014R</t>
  </si>
  <si>
    <t>D+M_PVC trubka 32mm - propojení rádiového vysílače</t>
  </si>
  <si>
    <t>15</t>
  </si>
  <si>
    <t>742.121.015R</t>
  </si>
  <si>
    <t>D+M_Instalační materiál</t>
  </si>
  <si>
    <t>set</t>
  </si>
  <si>
    <t>16</t>
  </si>
  <si>
    <t>742.121.016R</t>
  </si>
  <si>
    <t>Konfigurace a programování sítě</t>
  </si>
  <si>
    <t>HOD</t>
  </si>
  <si>
    <t>17</t>
  </si>
  <si>
    <t>742.121.017R</t>
  </si>
  <si>
    <t>Zapojení vývodů zásuvek a v Racku</t>
  </si>
  <si>
    <t>KS</t>
  </si>
  <si>
    <t>18</t>
  </si>
  <si>
    <t>742.121.018R</t>
  </si>
  <si>
    <t>Popis kabelů v patchpanelech a zásuvkách</t>
  </si>
  <si>
    <t>19</t>
  </si>
  <si>
    <t>742.121.019R</t>
  </si>
  <si>
    <t>Měření na vývodu + certifikace</t>
  </si>
  <si>
    <t>20</t>
  </si>
  <si>
    <t>742.121.020R</t>
  </si>
  <si>
    <t>Demontáž vývodů pro provizorní pokladny a provizorní pracoviště</t>
  </si>
  <si>
    <t>21</t>
  </si>
  <si>
    <t>742.121.022R</t>
  </si>
  <si>
    <t>Oživení systému Strukturované kabeláže</t>
  </si>
  <si>
    <t>22</t>
  </si>
  <si>
    <t>742.121.024R</t>
  </si>
  <si>
    <t>Revize elektrického zařízení "D" dle vyhlášky š.100/1995 Sb.</t>
  </si>
  <si>
    <t>KPL</t>
  </si>
  <si>
    <t>23</t>
  </si>
  <si>
    <t>742.121.025R</t>
  </si>
  <si>
    <t>Doprava a přesun hmot</t>
  </si>
  <si>
    <t>02</t>
  </si>
  <si>
    <t>STA - Společná televizní anténa</t>
  </si>
  <si>
    <t>24</t>
  </si>
  <si>
    <t>742.121.028R</t>
  </si>
  <si>
    <t>D+M_Anténní stožár, 2m, vč. příslušenství pro uchycení</t>
  </si>
  <si>
    <t>25</t>
  </si>
  <si>
    <t>742.121.029R</t>
  </si>
  <si>
    <t>D+M_Anténa pro pásmo FM 87,5-108 MHz, kruhová vertikální i horizontální polarizace</t>
  </si>
  <si>
    <t>26</t>
  </si>
  <si>
    <t>742.121.030R</t>
  </si>
  <si>
    <t>D+M_Anténa pro pásmo UHF, kanál 21-60, G=15 dB, LTE verze M, DVB-T2</t>
  </si>
  <si>
    <t>27</t>
  </si>
  <si>
    <t>742.121.031R</t>
  </si>
  <si>
    <t>D+M_Přepěťová ochrana</t>
  </si>
  <si>
    <t>28</t>
  </si>
  <si>
    <t>742.121.032R</t>
  </si>
  <si>
    <t>D+M_Box pro přepěťové ochrany, rozbočovače, zesilovač</t>
  </si>
  <si>
    <t>29</t>
  </si>
  <si>
    <t>742.121.033R</t>
  </si>
  <si>
    <t>D+M_Programovatelný DIGITÁLNÍ zesilovač,potlačené LTE pásmo (700/800), 3 programovatelné vstupy pro UHF a jeden pro BIII/DAB pásmo</t>
  </si>
  <si>
    <t>30</t>
  </si>
  <si>
    <t>742.121.034R</t>
  </si>
  <si>
    <t>D+M_Zásuvka TV-R</t>
  </si>
  <si>
    <t>31</t>
  </si>
  <si>
    <t>742.121.035R</t>
  </si>
  <si>
    <t>D+M_Rozbočovač 1/12</t>
  </si>
  <si>
    <t>32</t>
  </si>
  <si>
    <t>742.121.036R</t>
  </si>
  <si>
    <t>33</t>
  </si>
  <si>
    <t>742.121.037R</t>
  </si>
  <si>
    <t>D+M_Koaxiální kabel 75 Ohm</t>
  </si>
  <si>
    <t>34</t>
  </si>
  <si>
    <t>742.121.038R</t>
  </si>
  <si>
    <t>35</t>
  </si>
  <si>
    <t>742.121.039R</t>
  </si>
  <si>
    <t>D+M_PVC trubka 40mm</t>
  </si>
  <si>
    <t>36</t>
  </si>
  <si>
    <t>742.121.040R</t>
  </si>
  <si>
    <t>37</t>
  </si>
  <si>
    <t>742.121.041R</t>
  </si>
  <si>
    <t>Měření intenzity, elektromagnetického pole a průzkum TV a R signálu</t>
  </si>
  <si>
    <t>38</t>
  </si>
  <si>
    <t>742.121.042R</t>
  </si>
  <si>
    <t>Závěrečné měření na účastnické zásuvce - všechny kanály</t>
  </si>
  <si>
    <t>39</t>
  </si>
  <si>
    <t>742.121.043R</t>
  </si>
  <si>
    <t>Oživení systému, zkušební testy nastavení televizního sytému STA, uvedení do provozu</t>
  </si>
  <si>
    <t>40</t>
  </si>
  <si>
    <t>742.121.046R</t>
  </si>
  <si>
    <t>41</t>
  </si>
  <si>
    <t>742.121.047R</t>
  </si>
  <si>
    <t>HZS</t>
  </si>
  <si>
    <t>Hodinové zúčtovací sazby</t>
  </si>
  <si>
    <t>42</t>
  </si>
  <si>
    <t>HZS2231</t>
  </si>
  <si>
    <t>Hodinové zúčtovací sazby profesí PSV provádění stavebních instalací elektrikář</t>
  </si>
  <si>
    <t>CS ÚRS 2023 02</t>
  </si>
  <si>
    <t>pomocné práce, přidružené výkony 85.00=85.000 [A] 
Celkem: 85=85.000 [B]</t>
  </si>
  <si>
    <t xml:space="preserve">  PS 77-02-21</t>
  </si>
  <si>
    <t>Rozhlasové zařízení</t>
  </si>
  <si>
    <t>PS 77-02-21</t>
  </si>
  <si>
    <t>R - Rozhlas</t>
  </si>
  <si>
    <t>742.122.001R</t>
  </si>
  <si>
    <t>D+M_Mikrofonní panel pro pokladny vč. příslušenství, reproduktoru a indukční smyčky</t>
  </si>
  <si>
    <t>742.122.002R</t>
  </si>
  <si>
    <t>D+M_Skříňkový reproduktor 6W</t>
  </si>
  <si>
    <t>742.122.003R</t>
  </si>
  <si>
    <t>D+M_Kabel CYKY 3x1,5</t>
  </si>
  <si>
    <t>742.122.004R</t>
  </si>
  <si>
    <t>742.122.005R</t>
  </si>
  <si>
    <t>D+M_Rozbočovací krabice</t>
  </si>
  <si>
    <t>742.122.006R</t>
  </si>
  <si>
    <t>742.122.007R</t>
  </si>
  <si>
    <t>Programování ústředny</t>
  </si>
  <si>
    <t>742.122.008R</t>
  </si>
  <si>
    <t>Demontáž a opětovná montáž stávajicích reproduktorů</t>
  </si>
  <si>
    <t>742.122.009R</t>
  </si>
  <si>
    <t>Oživení, zkušební testy</t>
  </si>
  <si>
    <t>742.122.010R</t>
  </si>
  <si>
    <t>Školení obsluhy</t>
  </si>
  <si>
    <t>742.122.011R</t>
  </si>
  <si>
    <t>742.122.014R</t>
  </si>
  <si>
    <t>pomocné, přidružené práce 25.00=25.000 [A] 
Celkem: 25=25.000 [B]</t>
  </si>
  <si>
    <t xml:space="preserve">  PS 77-02-41</t>
  </si>
  <si>
    <t>Elektrická požární a zabezpečovací signalizace</t>
  </si>
  <si>
    <t>PS 77-02-41</t>
  </si>
  <si>
    <t>124.01</t>
  </si>
  <si>
    <t>PZTS - Poplachový zabezpečovací a tísňový systém</t>
  </si>
  <si>
    <t>742.124.001R</t>
  </si>
  <si>
    <t>D+M_19" stojanový datový rozvaděč, vč. příslušenství, 42U, rozebíratelný</t>
  </si>
  <si>
    <t>742.124.002R</t>
  </si>
  <si>
    <t>D+M_Podstavec s filtrem pro 600/600</t>
  </si>
  <si>
    <t>742.124.003R</t>
  </si>
  <si>
    <t>D+M_Ventilační jednotka,4x ventilátor,termostat,spodní-horní</t>
  </si>
  <si>
    <t>742.124.004R</t>
  </si>
  <si>
    <t>D+M_Osvětlovací jednotka 1U</t>
  </si>
  <si>
    <t>742.124.005R</t>
  </si>
  <si>
    <t>D+M_Ústředna včetně boxu a zdroje</t>
  </si>
  <si>
    <t>742.124.006R</t>
  </si>
  <si>
    <t>D+M_Koncentrátor v kovovém krytu pro 8 zón, detailní popis viz TZ</t>
  </si>
  <si>
    <t>742.124.007R</t>
  </si>
  <si>
    <t>D+M_Koncentrátor v kovovém krytu pro 8 zón, včetně zdroje 2,75 A, detailní popis viz TZ</t>
  </si>
  <si>
    <t>742.124.008R</t>
  </si>
  <si>
    <t>D+M_GSM modul</t>
  </si>
  <si>
    <t>742.124.009R</t>
  </si>
  <si>
    <t>D+M_Napájecí zdroj 13,8 V/ 5 A v kovovém krytu</t>
  </si>
  <si>
    <t>742.124.010R</t>
  </si>
  <si>
    <t>D+M_AKU 12V/17Ah</t>
  </si>
  <si>
    <t>742.124.011R</t>
  </si>
  <si>
    <t>D+M_LCD klávesnice</t>
  </si>
  <si>
    <t>742.124.012R</t>
  </si>
  <si>
    <t>D+M_Řídicí modul pro připojení čteček, detailní popis viz TZ</t>
  </si>
  <si>
    <t>742.124.013R</t>
  </si>
  <si>
    <t>D+M_Bezkontaktní čtečka, detailní popis viz TZ</t>
  </si>
  <si>
    <t>742.124.014R</t>
  </si>
  <si>
    <t>D+M_PIR detektor, detailní popis viz TZ</t>
  </si>
  <si>
    <t>742.124.015R</t>
  </si>
  <si>
    <t>D+M_PIR detektor, SZ3, detailní popis viz TZ</t>
  </si>
  <si>
    <t>742.124.016R</t>
  </si>
  <si>
    <t>D+M_Duální detektor, detailní popis viz TZ</t>
  </si>
  <si>
    <t>742.124.017R</t>
  </si>
  <si>
    <t>D+M_Duální detektor, SZ3, detailní popis viz TZ</t>
  </si>
  <si>
    <t>742.124.018R</t>
  </si>
  <si>
    <t>D+M_Detektor tříštění skla, detailní popis viz TZ</t>
  </si>
  <si>
    <t>742.124.019R</t>
  </si>
  <si>
    <t>D+M_Detektor tříštění skla, SZ3, detailní popis viz TZ</t>
  </si>
  <si>
    <t>742.124.020R</t>
  </si>
  <si>
    <t>D+M_Opticko-kouřový hlásič, vč. patice, detailní popis viz TZ</t>
  </si>
  <si>
    <t>742.124.021R</t>
  </si>
  <si>
    <t>D+M_Opticko-kouřový hlásič autonomní</t>
  </si>
  <si>
    <t>742.124.022R</t>
  </si>
  <si>
    <t>D+M_Magnetický kontakt, detailní popis viz TZ</t>
  </si>
  <si>
    <t>742.124.023R</t>
  </si>
  <si>
    <t>D+M_Magnetický kontakt, SZ3, detailní popis viz TZ</t>
  </si>
  <si>
    <t>742.124.024R</t>
  </si>
  <si>
    <t>D+M_Instalační plastová krabice povrchová, 8 šroubovacích svorek, tamper</t>
  </si>
  <si>
    <t>742.124.025R</t>
  </si>
  <si>
    <t>D+M_Nouzové tlačítko</t>
  </si>
  <si>
    <t>742.124.026R</t>
  </si>
  <si>
    <t>D+M_Záplavový detektor</t>
  </si>
  <si>
    <t>742.124.027R</t>
  </si>
  <si>
    <t>D+M_Tahový spínač</t>
  </si>
  <si>
    <t>742.124.028R</t>
  </si>
  <si>
    <t>D+M_JUMBO LED červená</t>
  </si>
  <si>
    <t>742.124.029R</t>
  </si>
  <si>
    <t>D+M_Resetovací tlačítko</t>
  </si>
  <si>
    <t>742.124.030R</t>
  </si>
  <si>
    <t>D+M_Stíněný kabel 2x1mm + 2x2x0,5mm</t>
  </si>
  <si>
    <t>742.124.031R</t>
  </si>
  <si>
    <t>D+M_Stíněný kabel 6x0,5mm</t>
  </si>
  <si>
    <t>742.124.032R</t>
  </si>
  <si>
    <t>D+M_Napájecí kabel CYKY 2x1mm - napojení zámků</t>
  </si>
  <si>
    <t>742.124.033R</t>
  </si>
  <si>
    <t>742.124.034R</t>
  </si>
  <si>
    <t>742.124.035R</t>
  </si>
  <si>
    <t>Integrace do DDTS</t>
  </si>
  <si>
    <t>742.124.036R</t>
  </si>
  <si>
    <t>Demontáž stávající ústředny, včetně přepojení stávajících modulů k nové ústředně</t>
  </si>
  <si>
    <t>742.124.037R</t>
  </si>
  <si>
    <t>Demontáž stávajícího systému PZTS</t>
  </si>
  <si>
    <t>742.124.038R</t>
  </si>
  <si>
    <t>Připojení el. zámků</t>
  </si>
  <si>
    <t>742.124.039R</t>
  </si>
  <si>
    <t>Oživení systému</t>
  </si>
  <si>
    <t>742.124.042R</t>
  </si>
  <si>
    <t>124.04</t>
  </si>
  <si>
    <t>GN - Grafická násdstavba</t>
  </si>
  <si>
    <t>742.124.088R</t>
  </si>
  <si>
    <t>D+M_Server SW jádro systému - verze standard bez jednotlivých driverů</t>
  </si>
  <si>
    <t>742.124.089R</t>
  </si>
  <si>
    <t>Licence pro technologii ústředny PZTS, EKV</t>
  </si>
  <si>
    <t>43</t>
  </si>
  <si>
    <t>742.124.090R</t>
  </si>
  <si>
    <t>Licence pro technologii ústředny VSS</t>
  </si>
  <si>
    <t>44</t>
  </si>
  <si>
    <t>742.124.091R</t>
  </si>
  <si>
    <t>GN/Symbol, vývoj konkrétní aplikace PZTS</t>
  </si>
  <si>
    <t>45</t>
  </si>
  <si>
    <t>742.124.092R</t>
  </si>
  <si>
    <t>GN/Symbol, vývoj konkrétní aplikace EKV</t>
  </si>
  <si>
    <t>46</t>
  </si>
  <si>
    <t>742.124.093R</t>
  </si>
  <si>
    <t>GN/Symbol, vývoj konkrétní aplikace VSS</t>
  </si>
  <si>
    <t>47</t>
  </si>
  <si>
    <t>742.124.094R</t>
  </si>
  <si>
    <t>GN/Půdorys, vývoj konkrétní aplikace, cena za 1 půdorys</t>
  </si>
  <si>
    <t>48</t>
  </si>
  <si>
    <t>742.124.095R</t>
  </si>
  <si>
    <t>D+M_Server 2U 8x3,5" Xeon4208/16GB/2x480GBSSD+6x3,5"/red.PSU/3y ProSupport NBD on-site</t>
  </si>
  <si>
    <t>49</t>
  </si>
  <si>
    <t>742.124.096R</t>
  </si>
  <si>
    <t>D+M_HDD pro servery 8GB</t>
  </si>
  <si>
    <t>50</t>
  </si>
  <si>
    <t>742.124.097R</t>
  </si>
  <si>
    <t>D+M_Monitor, 24",IPS LCD,FullHD, VGA (D-Sub), 1x HDMI, 1x Audio, 24/7</t>
  </si>
  <si>
    <t>51</t>
  </si>
  <si>
    <t>742.124.098R</t>
  </si>
  <si>
    <t>D+M_Stanice i7/16GB/512GBSSD/QP1000/ W10Pro/M+K/ 3yOn-Site</t>
  </si>
  <si>
    <t>52</t>
  </si>
  <si>
    <t>742.124.099R</t>
  </si>
  <si>
    <t>D+M_Monitor, 32", FullHD LED LCD, VGA, HDMI, Repro, 24/7</t>
  </si>
  <si>
    <t>53</t>
  </si>
  <si>
    <t>742.124.100R</t>
  </si>
  <si>
    <t>Uvedení instalace grafické nástavby do provozu jako celek, oživení, zkušební testy systému</t>
  </si>
  <si>
    <t>54</t>
  </si>
  <si>
    <t>742.124.101R</t>
  </si>
  <si>
    <t>55</t>
  </si>
  <si>
    <t>742.124.102R</t>
  </si>
  <si>
    <t>56</t>
  </si>
  <si>
    <t>742.124.103R</t>
  </si>
  <si>
    <t>57</t>
  </si>
  <si>
    <t>pomocné, přidružené práce 92.00=92.000 [A] 
Celkem: 92=92.000 [B]</t>
  </si>
  <si>
    <t xml:space="preserve">  PS 77-02-42</t>
  </si>
  <si>
    <t>Dohledový videosystém</t>
  </si>
  <si>
    <t>PS 77-02-42</t>
  </si>
  <si>
    <t>124.02</t>
  </si>
  <si>
    <t>VSS - Dohledový videosystém</t>
  </si>
  <si>
    <t>742.124.045R</t>
  </si>
  <si>
    <t>D+M_NVR pro 32 IP kamer</t>
  </si>
  <si>
    <t>742.124.046R</t>
  </si>
  <si>
    <t>D+M_PoE Switch 24+2 porty, 100mbit/24port, PoE 380W</t>
  </si>
  <si>
    <t>742.124.047R</t>
  </si>
  <si>
    <t>742.124.048R</t>
  </si>
  <si>
    <t>D+M_IP kamera venkovní, 2MPx, vč. konzole pro upevnění, detailní popis viz TZ</t>
  </si>
  <si>
    <t>742.124.049R</t>
  </si>
  <si>
    <t>D+M_IP kamera vnitřní, 8MPx, vč. konzole pro upevnění, detailní popis viz TZ</t>
  </si>
  <si>
    <t>742.124.050R</t>
  </si>
  <si>
    <t>D+M_IP kamera vnitřní, 2MPx, vč. konzole pro upevnění, detailní popis viz TZ</t>
  </si>
  <si>
    <t>742.124.051R</t>
  </si>
  <si>
    <t>Kamerová licence</t>
  </si>
  <si>
    <t>742.124.052R</t>
  </si>
  <si>
    <t>D+M_Přepěťová ochrana 10/100M Ethernet + PoE A/B nebo Hi PoE (max.100W), montáž na rovný podklad nebo DIN</t>
  </si>
  <si>
    <t>742.124.053R</t>
  </si>
  <si>
    <t>D+M_Box pro přepěťovou ochranu</t>
  </si>
  <si>
    <t>742.124.054R</t>
  </si>
  <si>
    <t>D+M_HDD 6TB RAID EDITION</t>
  </si>
  <si>
    <t>742.124.055R</t>
  </si>
  <si>
    <t>D+M_HDD 3TB RAID EDITION</t>
  </si>
  <si>
    <t>742.124.056R</t>
  </si>
  <si>
    <t>D+M_Propojovací kabel RJ45/RJ45, UTP, 1m, cat. 6, PVC, šedý, patch cord</t>
  </si>
  <si>
    <t>742.124.057R</t>
  </si>
  <si>
    <t>Požární ucpávky, včetně nátěru a instalace</t>
  </si>
  <si>
    <t>742.124.058R</t>
  </si>
  <si>
    <t>742.124.059R</t>
  </si>
  <si>
    <t>742.124.060R</t>
  </si>
  <si>
    <t>742.124.061R</t>
  </si>
  <si>
    <t>742.124.062R</t>
  </si>
  <si>
    <t>Oživení systému, funkční zkoušky</t>
  </si>
  <si>
    <t>742.124.065R</t>
  </si>
  <si>
    <t>742.124.066R</t>
  </si>
  <si>
    <t>pomocné, přidružené práce 55.00=55.000 [A] 
Celkem: 55=55.000 [B]</t>
  </si>
  <si>
    <t xml:space="preserve">  PS 77-02-43</t>
  </si>
  <si>
    <t>PS 77-02-43</t>
  </si>
  <si>
    <t>124.03</t>
  </si>
  <si>
    <t>DT - Domovní telefon</t>
  </si>
  <si>
    <t>742.124.069R</t>
  </si>
  <si>
    <t>D+M_Zvonkové tablo, 2 tlačítka, detailní popis viz TZ</t>
  </si>
  <si>
    <t>742.124.070R</t>
  </si>
  <si>
    <t>D+M_Zvonkové tablo, 4 tlačítka, detailní popis viz TZ</t>
  </si>
  <si>
    <t>742.124.071R</t>
  </si>
  <si>
    <t>D+M_Zápustná montážní krabice</t>
  </si>
  <si>
    <t>742.124.072R</t>
  </si>
  <si>
    <t>D+M_Domovní telefon, detailní popis viz TZ</t>
  </si>
  <si>
    <t>742.124.073R</t>
  </si>
  <si>
    <t>D+M_Spínaný síťový zdroj 15V/4A</t>
  </si>
  <si>
    <t>742.124.074R</t>
  </si>
  <si>
    <t>Identifikační čip RFID 125kHz</t>
  </si>
  <si>
    <t>742.124.075R</t>
  </si>
  <si>
    <t>D+M_Zvonkové tlačítko</t>
  </si>
  <si>
    <t>742.124.076R</t>
  </si>
  <si>
    <t>D+M_Kabel SYKFY 4x2x0,5 mm</t>
  </si>
  <si>
    <t>742.124.077R</t>
  </si>
  <si>
    <t>D+M_PVC trubka 16mm</t>
  </si>
  <si>
    <t>742.124.078R</t>
  </si>
  <si>
    <t>742.124.079R</t>
  </si>
  <si>
    <t>Demontáž stavajícího systému</t>
  </si>
  <si>
    <t>742.124.080R</t>
  </si>
  <si>
    <t>742.124.081R</t>
  </si>
  <si>
    <t>742.124.082R</t>
  </si>
  <si>
    <t>742.124.085R</t>
  </si>
  <si>
    <t>pomocné, přidružené práce 48.00=48.000 [A] 
Celkem: 48=48.000 [B]</t>
  </si>
  <si>
    <t xml:space="preserve">  PS 77-02-61</t>
  </si>
  <si>
    <t>Informační systém pro cestující</t>
  </si>
  <si>
    <t>PS 77-02-61</t>
  </si>
  <si>
    <t>pomocné, přidružené práce 75.00=75.000 [A] 
Celkem: 75=75.000 [B]</t>
  </si>
  <si>
    <t>N00</t>
  </si>
  <si>
    <t>D.1.2.6 - Informační systém pro cestující</t>
  </si>
  <si>
    <t>742.126.001R</t>
  </si>
  <si>
    <t>D+M_Analogové podružné jednostranné hodiny</t>
  </si>
  <si>
    <t>742.126.002R</t>
  </si>
  <si>
    <t>D+M_Informační monitor, vč držáku, detailní popis viz TZ</t>
  </si>
  <si>
    <t>742.126.003R</t>
  </si>
  <si>
    <t>D+M_Informační monitor, antivandal, vč držáku, detailní popis viz TZ</t>
  </si>
  <si>
    <t>742.126.004R</t>
  </si>
  <si>
    <t>Výměna LCD monitoru stávající interaktivní tabule</t>
  </si>
  <si>
    <t>742.126.005R</t>
  </si>
  <si>
    <t>D+M_Orientační hlasový majáček, vč. Vytvoření a digitalizace hlasových frází</t>
  </si>
  <si>
    <t>742.126.006R</t>
  </si>
  <si>
    <t>D+M_Kabel JYSTY 2x2x0,8</t>
  </si>
  <si>
    <t>742.126.007R</t>
  </si>
  <si>
    <t>742.126.008R</t>
  </si>
  <si>
    <t>742.126.009R</t>
  </si>
  <si>
    <t>Demontáž a opětovná montáž stávajicích hodin</t>
  </si>
  <si>
    <t>742.126.010R</t>
  </si>
  <si>
    <t>742.126.013R</t>
  </si>
  <si>
    <t>D.2.1.6</t>
  </si>
  <si>
    <t>Potrubní vedení (voda, plyn, kanalizace)</t>
  </si>
  <si>
    <t xml:space="preserve">  SO 77-31-01</t>
  </si>
  <si>
    <t>Kanalizace</t>
  </si>
  <si>
    <t>SO 77-31-01</t>
  </si>
  <si>
    <t>Zemní práce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</si>
  <si>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</si>
  <si>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</si>
  <si>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</si>
  <si>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1.1*16=17.600 [A] 
Celkem: 17.6=17.600 [B]</t>
  </si>
  <si>
    <t>132254203</t>
  </si>
  <si>
    <t>Hloubení zapažených rýh šířky přes 800 do 2 000 mm strojně s urovnáním dna do předepsaného profilu a spádu v hornině třídy těžitelnosti I skupiny 3 přes 50 do 1</t>
  </si>
  <si>
    <t>M3</t>
  </si>
  <si>
    <t>Hloubení zapažených rýh šířky přes 800 do 2 000 mm strojně s urovnáním dna do předepsaného profilu a spádu v hornině třídy těžitelnosti I skupiny 3 přes 50 do 100 m3</t>
  </si>
  <si>
    <t>70.20=70.200 [A] 
Celkem: 70.2=70.200 [B]</t>
  </si>
  <si>
    <t>139001101</t>
  </si>
  <si>
    <t>Příplatek k cenám hloubených vykopávek za ztížení vykopávky v blízkosti podzemního vedení nebo výbušnin pro jakoukoliv třídu horniny</t>
  </si>
  <si>
    <t>1.5*16=24.000 [A] 
Celkem: 24=24.000 [B]</t>
  </si>
  <si>
    <t>151811131</t>
  </si>
  <si>
    <t>Zřízení pažicích boxů pro pažení a rozepření stěn rýh podzemního vedení hloubka výkopu do 4 m, šířka do 1,2 m</t>
  </si>
  <si>
    <t>2*58.5=117.000 [A] 
Celkem: 117=117.000 [B]</t>
  </si>
  <si>
    <t>151811231</t>
  </si>
  <si>
    <t>Odstranění pažicích boxů pro pažení a rozepření stěn rýh podzemního vedení hloubka výkopu do 4 m, šířka do 1,2 m</t>
  </si>
  <si>
    <t>167151101</t>
  </si>
  <si>
    <t>Nakládání, skládání a překládání neulehlého výkopku nebo sypaniny strojně nakládání, množství do 100 m3, z horniny třídy těžitelnosti I, skupiny 1 až 3</t>
  </si>
  <si>
    <t>7.80+17.55=25.350 [A] 
Celkem: 25.35=25.350 [B]</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</si>
  <si>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</si>
  <si>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</si>
  <si>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</si>
  <si>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</si>
  <si>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70.20-(7.80+17.55)=44.850 [A] 
Celkem: 44.85=44.850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</si>
  <si>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</si>
  <si>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</si>
  <si>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</si>
  <si>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17.55=17.550 [A] 
Celkem: 17.55=17.550 [B]</t>
  </si>
  <si>
    <t>58333651</t>
  </si>
  <si>
    <t>kamenivo těžené hrubé frakce 8/16</t>
  </si>
  <si>
    <t>T</t>
  </si>
  <si>
    <t>17.55=17.550 [A] 
Celkem: 17.55=17.550 [B] 
''m3x1,8' 
17.55*1.8=31.590 [C] 
ztratné 1% 31.590*0.01=0.316 [D] 
Celkem: 31.59+0.316=31.906 [E]</t>
  </si>
  <si>
    <t>Vodorovné konstrukce</t>
  </si>
  <si>
    <t>451573111</t>
  </si>
  <si>
    <t>Lože pod potrubí, stoky a drobné objekty v otevřeném výkopu z písku a štěrkopísku do 63 mm</t>
  </si>
  <si>
    <t>7.80=7.800 [A] 
Celkem: 7.8=7.800 [B]</t>
  </si>
  <si>
    <t>721</t>
  </si>
  <si>
    <t>Zdravotechnika - vnitřní kanalizace</t>
  </si>
  <si>
    <t>721242105</t>
  </si>
  <si>
    <t>Lapače střešních splavenin polypropylenové (PP) se svislým odtokem DN 110</t>
  </si>
  <si>
    <t>8=8.000 [A] 
Celkem: 8=8.000 [B]</t>
  </si>
  <si>
    <t>721290111</t>
  </si>
  <si>
    <t>Zkouška těsnosti kanalizace v objektech vodou do DN 125</t>
  </si>
  <si>
    <t>12=12.000 [A] 
Celkem: 12=12.000 [B]</t>
  </si>
  <si>
    <t>721290112</t>
  </si>
  <si>
    <t>Zkouška těsnosti kanalizace v objektech vodou DN 150 nebo DN 200</t>
  </si>
  <si>
    <t>35=35.000 [A] 
Celkem: 35=35.000 [B]</t>
  </si>
  <si>
    <t>Trubní vedení</t>
  </si>
  <si>
    <t>871265211</t>
  </si>
  <si>
    <t>Kanalizační potrubí z tvrdého PVC v otevřeném výkopu ve sklonu do 20 %, hladkého plnostěnného jednovrstvého, tuhost třídy SN 4 DN 110</t>
  </si>
  <si>
    <t>1.5*8=12.000 [A] 
Celkem: 12=12.000 [B]</t>
  </si>
  <si>
    <t>871315211</t>
  </si>
  <si>
    <t>Kanalizační potrubí z tvrdého PVC v otevřeném výkopu ve sklonu do 20 %, hladkého plnostěnného jednovrstvého, tuhost třídy SN 4 DN 160</t>
  </si>
  <si>
    <t>32.5=32.500 [A] 
prořez+zaokrouhlení 2.50=2.500 [B] 
Celkem: 32.5+2.5=35.000 [C]</t>
  </si>
  <si>
    <t>877315211</t>
  </si>
  <si>
    <t>Montáž tvarovek na kanalizačním plastovém potrubí z polypropylenu PP nebo tvrdého PVC hladkého plnostěnného kolen, víček nebo hrdlových uzávěrů DN 150</t>
  </si>
  <si>
    <t>20=20.000 [A] 
Celkem: 20=20.000 [B]</t>
  </si>
  <si>
    <t>28611360</t>
  </si>
  <si>
    <t>koleno kanalizační PVC KG 160x30°</t>
  </si>
  <si>
    <t>1=1.000 [A] 
Celkem: 1=1.000 [B]</t>
  </si>
  <si>
    <t>28611363</t>
  </si>
  <si>
    <t>koleno kanalizační PVC KG 160x87°</t>
  </si>
  <si>
    <t>28611504</t>
  </si>
  <si>
    <t>redukce kanalizační PVC 160/110</t>
  </si>
  <si>
    <t>28612250</t>
  </si>
  <si>
    <t>vložka šachtová kanalizační DN 160</t>
  </si>
  <si>
    <t>3=3.000 [A] 
Celkem: 3=3.000 [B]</t>
  </si>
  <si>
    <t>877315221</t>
  </si>
  <si>
    <t>Montáž tvarovek na kanalizačním plastovém potrubí z polypropylenu PP nebo tvrdého PVC hladkého plnostěnného odboček DN 150</t>
  </si>
  <si>
    <t>28611429</t>
  </si>
  <si>
    <t>odbočka kanalizační plastová s hrdlem KG 160/160/87°</t>
  </si>
  <si>
    <t>877365221</t>
  </si>
  <si>
    <t>Montáž tvarovek na kanalizačním plastovém potrubí z polypropylenu PP nebo tvrdého PVC hladkého plnostěnného odboček DN 250</t>
  </si>
  <si>
    <t>4=4.000 [A] 
Celkem: 4=4.000 [B]</t>
  </si>
  <si>
    <t>28611436</t>
  </si>
  <si>
    <t>odbočka kanalizační plastová s hrdlem KG 250/160/87°</t>
  </si>
  <si>
    <t>899722113</t>
  </si>
  <si>
    <t>Krytí potrubí z plastů výstražnou fólií z PVC šířky 34 cm</t>
  </si>
  <si>
    <t>99</t>
  </si>
  <si>
    <t>Přesuny hmot a sutí</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</si>
  <si>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</si>
  <si>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</si>
  <si>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</si>
  <si>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O01</t>
  </si>
  <si>
    <t>0001R</t>
  </si>
  <si>
    <t>Napojení přípojky do stávající šachty - provrtání jádrovým vrtem</t>
  </si>
  <si>
    <t>R015</t>
  </si>
  <si>
    <t>Likvidace odpadů a doprava</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</si>
  <si>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</si>
  <si>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</si>
  <si>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</si>
  <si>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</si>
  <si>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171201221</t>
  </si>
  <si>
    <t>903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</si>
  <si>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</si>
  <si>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</si>
  <si>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7.80+17.55=25.350 [A] 
Celkem: 25.35=25.350 [B] 
''m3 x1,8' 
25.350*1.8=45.630 [C] 
Celkem: 45.63=45.630 [D]</t>
  </si>
  <si>
    <t xml:space="preserve">  SO 77-32-01</t>
  </si>
  <si>
    <t>Vodovod</t>
  </si>
  <si>
    <t>SO 77-32-01</t>
  </si>
  <si>
    <t>119001406</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</si>
  <si>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</si>
  <si>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1.0*1=1.000 [A] 
Celkem: 1=1.000 [B]</t>
  </si>
  <si>
    <t>1.0*4=4.000 [A] 
Celkem: 4=4.000 [B]</t>
  </si>
  <si>
    <t>1.5*5=7.500 [A] 
Celkem: 7.5=7.500 [B]</t>
  </si>
  <si>
    <t>132254202</t>
  </si>
  <si>
    <t>Hloubení zapažených rýh šířky přes 800 do 2 000 mm strojně s urovnáním dna do předepsaného profilu a spádu v hornině třídy těžitelnosti I skupiny 3 přes 20 do 5</t>
  </si>
  <si>
    <t>Hloubení zapažených rýh šířky přes 800 do 2 000 mm strojně s urovnáním dna do předepsaného profilu a spádu v hornině třídy těžitelnosti I skupiny 3 přes 20 do 50 m3</t>
  </si>
  <si>
    <t>23.76=23.760 [A] 
Celkem: 23.76=23.760 [B]</t>
  </si>
  <si>
    <t>2*19.8=39.600 [A] 
Celkem: 39.6=39.600 [B]</t>
  </si>
  <si>
    <t>23.76-(2.64+5.285)=15.835 [A] 
Celkem: 15.835=15.835 [B]</t>
  </si>
  <si>
    <t>58333674</t>
  </si>
  <si>
    <t>kamenivo těžené hrubé frakce 16/32</t>
  </si>
  <si>
    <t>23.76-(2.64+5.285)=15.835 [A] 
Celkem: 15.835=15.835 [B] 
15.835*1.8=28.503 [C] 
ztratné 1% 28.540*0.01=0.285 [D] 
Celkem: 28.503+0.285=28.788 [E]</t>
  </si>
  <si>
    <t>5.285=5.285 [A] 
Celkem: 5.285=5.285 [B]</t>
  </si>
  <si>
    <t>5.285=5.285 [A] 
Celkem: 5.285=5.285 [B] 
''m3x1,8' 
5.285*1.8=9.513 [C] 
ztratné 1% 9.513*0.01=0.095 [D] 
Celkem: 9.513+0.095=9.608 [E]</t>
  </si>
  <si>
    <t>2.64=2.640 [A] 
Celkem: 2.64=2.640 [B]</t>
  </si>
  <si>
    <t>857242122</t>
  </si>
  <si>
    <t>Montáž litinových tvarovek na potrubí litinovém tlakovém jednoosých na potrubí z trub přírubových v otevřeném výkopu, kanálu nebo v šachtě DN 80</t>
  </si>
  <si>
    <t>31951003</t>
  </si>
  <si>
    <t>potrubní spojka jištěná proti posuvu hrdlo-příruba DN 80</t>
  </si>
  <si>
    <t>857261151</t>
  </si>
  <si>
    <t>Montáž litinových tvarovek na potrubí litinovém tlakovém jednoosých na potrubí z trub hrdlových v otevřeném výkopu, kanálu nebo v šachtě s přírubovým koncem vně</t>
  </si>
  <si>
    <t>Montáž litinových tvarovek na potrubí litinovém tlakovém jednoosých na potrubí z trub hrdlových v otevřeném výkopu, kanálu nebo v šachtě s přírubovým koncem vnějšího průměru DN/OD 110</t>
  </si>
  <si>
    <t>2=2.000 [A] 
Celkem: 2=2.000 [B]</t>
  </si>
  <si>
    <t>31951004</t>
  </si>
  <si>
    <t>potrubní spojka jištěná proti posuvu hrdlo-příruba DN 100</t>
  </si>
  <si>
    <t>857264122</t>
  </si>
  <si>
    <t>Montáž litinových tvarovek na potrubí litinovém tlakovém odbočných na potrubí z trub přírubových v otevřeném výkopu, kanálu nebo v šachtě DN 100</t>
  </si>
  <si>
    <t>55253515</t>
  </si>
  <si>
    <t>tvarovka přírubová litinová s přírubovou odbočkou,práškový epoxid tl 250µm T-kus DN 100/80</t>
  </si>
  <si>
    <t>871241211</t>
  </si>
  <si>
    <t>Montáž vodovodního potrubí z plastů v otevřeném výkopu z polyetylenu PE 100 svařovaných elektrotvarovkou SDR 11/PN16 D 90 x 8,2 mm</t>
  </si>
  <si>
    <t>11=11.000 [A] 
Celkem: 11=11.000 [B]</t>
  </si>
  <si>
    <t>28613556</t>
  </si>
  <si>
    <t>potrubí dvouvrstvé PE100 RC SDR11 90x8,2 dl 12m</t>
  </si>
  <si>
    <t>11=11.000 [A] 
Celkem: 11=11.000 [B] 
11*1.015 Přepočtené koeficientem množství=11.165 [C] 
Celkem: 11.165=11.165 [D]</t>
  </si>
  <si>
    <t>871273121</t>
  </si>
  <si>
    <t>Montáž kanalizačního potrubí z plastů z tvrdého PVC těsněných gumovým kroužkem v otevřeném výkopu ve sklonu do 20 % DN 125</t>
  </si>
  <si>
    <t>28611126</t>
  </si>
  <si>
    <t>trubka kanalizační PVC DN 125x1000mm SN4</t>
  </si>
  <si>
    <t>1=1.000 [A] 
Celkem: 1=1.000 [B] 
1*1.03 Přepočtené koeficientem množství=1.030 [C] 
Celkem: 1.03=1.030 [D]</t>
  </si>
  <si>
    <t>891241112</t>
  </si>
  <si>
    <t>Montáž vodovodních armatur na potrubí šoupátek nebo klapek uzavíracích v otevřeném výkopu nebo v šachtách s osazením zemní soupravy (bez poklopů) DN 80</t>
  </si>
  <si>
    <t>42221303</t>
  </si>
  <si>
    <t>šoupátko pitná voda litina GGG 50 krátká stavební dl PN10/16 DN 80x180mm</t>
  </si>
  <si>
    <t>42291073R01</t>
  </si>
  <si>
    <t>souprava zemní pro šoupátka DN 65-80mm Rd 1,5m teleskopická</t>
  </si>
  <si>
    <t>892241111</t>
  </si>
  <si>
    <t>Tlakové zkoušky vodou na potrubí DN do 80</t>
  </si>
  <si>
    <t>892273122</t>
  </si>
  <si>
    <t>Proplach a dezinfekce vodovodního potrubí DN od 80 do 125</t>
  </si>
  <si>
    <t>899401112</t>
  </si>
  <si>
    <t>Osazení poklopů litinových šoupátkových</t>
  </si>
  <si>
    <t>42291352</t>
  </si>
  <si>
    <t>poklop litinový šoupátkový pro zemní soupravy osazení do terénu a do vozovky</t>
  </si>
  <si>
    <t>56230636R01</t>
  </si>
  <si>
    <t>deska podkladová uličního poklopu ventilkového a šoupatového</t>
  </si>
  <si>
    <t>899712111</t>
  </si>
  <si>
    <t>Orientační tabulky na vodovodních a kanalizačních řadech na zdivu</t>
  </si>
  <si>
    <t>899721111</t>
  </si>
  <si>
    <t>Signalizační vodič na potrubí DN do 150 mm</t>
  </si>
  <si>
    <t>15=15.000 [A] 
Celkem: 15=15.000 [B]</t>
  </si>
  <si>
    <t>Ostatní</t>
  </si>
  <si>
    <t>0001R0</t>
  </si>
  <si>
    <t>Stavební úpravy pro novou přípojku - provrtání zdi do objektu jádrovým vrtem</t>
  </si>
  <si>
    <t>23.76=23.760 [A] 
Celkem: 23.76=23.760 [B] 
''m3 x1,8' 
23.76*1.8=42.768 [C] 
Celkem: 42.768=42.768 [D]</t>
  </si>
  <si>
    <t>D.2.1.8</t>
  </si>
  <si>
    <t>Pozemní komunikace</t>
  </si>
  <si>
    <t xml:space="preserve">  SO 77-51-01.1</t>
  </si>
  <si>
    <t>Chodník před výpravní budovou</t>
  </si>
  <si>
    <t>SO 77-51-01.1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</si>
  <si>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</si>
  <si>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</si>
  <si>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</si>
  <si>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betonová dlažba čtvercová - přeskládání40=40.000 [A] 
Celkem: 40=40.000 [B]</t>
  </si>
  <si>
    <t>113106144</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</si>
  <si>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</si>
  <si>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zámková dlažba před VB64+112+4=180.000 [A] 
Celkem: 180=180.000 [B]</t>
  </si>
  <si>
    <t>113106211</t>
  </si>
  <si>
    <t>Rozebrání dlažeb vozovek a ploch s přemístěním hmot na skládku na vzdálenost do 3 m nebo s naložením na dopravní prostředek, s jakoukoliv výplní spár strojně pl</t>
  </si>
  <si>
    <t>Rozebrání dlažeb vozovek a ploch s přemístěním hmot na skládku na vzdálenost do 3 m nebo s naložením na dopravní prostředek, s jakoukoliv výplní spár strojně plochy jednotlivě přes 50 m2 do 200 m2 z velkých kostek s ložem z kameniva</t>
  </si>
  <si>
    <t>stávající žulové kostky velké - odstranění38=38.000 [A] 
stávající žulové kostky velké - přeskládání41+79=120.000 [B] 
Celkem: 38+120=158.000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</si>
  <si>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</si>
  <si>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</si>
  <si>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</si>
  <si>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stávající plochy kolem VB4+74+64+148+112+26+42=470.000 [A] 
Celkem: 470=470.000 [B]</t>
  </si>
  <si>
    <t>113107241</t>
  </si>
  <si>
    <t>Odstranění podkladů nebo krytů strojně plochy jednotlivě přes 200 m2 s přemístěním hmot na skládku na vzdálenost do 20 m nebo s naložením na dopravní prostředek živičných, o tl. vrstvy do 50 mm</t>
  </si>
  <si>
    <t>asf. chodník před VB148+74+15=237.000 [A] 
Celkem: 237=237.000 [B]</t>
  </si>
  <si>
    <t>113107330</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</si>
  <si>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</si>
  <si>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do 100 mm</t>
  </si>
  <si>
    <t>vodící pásek(59+30)*0.25=22.250 [A] 
Celkem: 22.25=22.250 [B]</t>
  </si>
  <si>
    <t>11310733R</t>
  </si>
  <si>
    <t>Odstranění podkladu z betonu prostého tl do 100 mm strojně pl do 50 m2</t>
  </si>
  <si>
    <t>pod keramickou dlažbou26+88+42=156.000 [A] 
Celkem: 156=156.000 [B]</t>
  </si>
  <si>
    <t>113201112</t>
  </si>
  <si>
    <t>Vytrhání obrub s vybouráním lože, s přemístěním hmot na skládku na vzdálenost do 3 m nebo s naložením na dopravní prostředek silničních ležatých</t>
  </si>
  <si>
    <t>žulová silniční obruba61+51=112.000 [A] 
Celkem: 112=112.000 [B]</t>
  </si>
  <si>
    <t>468022212</t>
  </si>
  <si>
    <t>Vytrhání dlažby včetně ručního rozebrání, vytřídění, odhozu na hromady nebo naložení na dopravní prostředek a očistění kostek nebo dlaždic kladené do malty z dl</t>
  </si>
  <si>
    <t>Vytrhání dlažby včetně ručního rozebrání, vytřídění, odhozu na hromady nebo naložení na dopravní prostředek a očistění kostek nebo dlaždic kladené do malty z dlaždic betonových nebo keramických, spáry zalité</t>
  </si>
  <si>
    <t>stávající dlažba - odstranění67=67.000 [A] 
stávající keramická dlažba profilovaná - přeskládání88=88.000 [B] 
Celkem: 67+88=155.000 [C]</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</si>
  <si>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</si>
  <si>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</si>
  <si>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</si>
  <si>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stávající betonová čtvercová dlažba40=40.000 [A] 
Celkem: 40=40.000 [B]</t>
  </si>
  <si>
    <t>979071111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</si>
  <si>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</si>
  <si>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</si>
  <si>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komunikace žulová dlažba119+41=160.000 [A] 
Celkem: 160=160.000 [B]</t>
  </si>
  <si>
    <t>181951112</t>
  </si>
  <si>
    <t>Úprava pláně vyrovnáním výškových rozdílů strojně v hornině třídy těžitelnosti I, skupiny 1 až 3 se zhutněním</t>
  </si>
  <si>
    <t>451561111</t>
  </si>
  <si>
    <t>Lože pod dlažby z kameniva drceného drobného, tl. vrstvy do 100 mm</t>
  </si>
  <si>
    <t>40+79+41+347=507.000 [A] 
Celkem: 507=507.000 [B]</t>
  </si>
  <si>
    <t>Komunikace pozemní</t>
  </si>
  <si>
    <t>451317777</t>
  </si>
  <si>
    <t>Podklad nebo lože pod dlažbu (přídlažbu) v ploše vodorovné nebo ve sklonu do 1:5, tloušťky od 50 do 100 mm z betonu prostého</t>
  </si>
  <si>
    <t>podkladní beton C20/25 pod keramickou dlažbu266=266.000 [A] 
Celkem: 266=266.000 [B]</t>
  </si>
  <si>
    <t>564861111</t>
  </si>
  <si>
    <t>Podklad ze štěrkodrti ŠD s rozprostřením a zhutněním plochy přes 100 m2, po zhutnění tl. 200 mm</t>
  </si>
  <si>
    <t>chodník ze žul. kostek347=347.000 [A] 
keramická profilovaná dlažba179=179.000 [B] 
Celkem: 347+179=526.000 [C]</t>
  </si>
  <si>
    <t>771574116R</t>
  </si>
  <si>
    <t>Montáž podlah z dlaždic keramických lepených flexibilním lepidlem maloformátových profilovaných přes 25 do 35 ks/m2</t>
  </si>
  <si>
    <t>179+88=267.000 [A] 
Celkem: 267=267.000 [B]</t>
  </si>
  <si>
    <t>59761611R</t>
  </si>
  <si>
    <t>dlažba keramická profilovaná do exteriéru - tvrdá šamotová dlažba, 180x180 mm</t>
  </si>
  <si>
    <t>'keramická dlažba profilovaná - tvrdá šamotová dlažba, čtvercový formát 180x180 mm' 
''s vniřním dělením do kříže, kladení na střih - RAL 1014-1034' 
179=179.000 [A] 
Celkem: 179=179.000 [B]</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</si>
  <si>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</si>
  <si>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</si>
  <si>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</si>
  <si>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58380004</t>
  </si>
  <si>
    <t>obrubník kamenný žulový přímý 1000x250x200mm</t>
  </si>
  <si>
    <t>65+6+6.5+12+5.5+24+5=124.000 [A] 
Celkem: 124=124.000 [B]</t>
  </si>
  <si>
    <t>58380424</t>
  </si>
  <si>
    <t>obrubník kamenný žulový obloukový R 1-3m 250x200mm</t>
  </si>
  <si>
    <t>vniřní poloměr R=1,0 m1.3=1.300 [A] 
Celkem: 1.3=1.300 [B]</t>
  </si>
  <si>
    <t>916241113</t>
  </si>
  <si>
    <t>Osazení obrubníku kamenného se zřízením lože, s vyplněním a zatřením spár cementovou maltou ležatého s boční opěrou z betonu prostého, do lože z betonu prostého</t>
  </si>
  <si>
    <t>124+1.3=125.300 [A] 
Celkem: 125.3=125.300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</si>
  <si>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</si>
  <si>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</si>
  <si>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</si>
  <si>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přeskládání žulových kostek velkých79+41=120.000 [A] 
Celkem: 120=120.000 [B]</t>
  </si>
  <si>
    <t>591411111</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</si>
  <si>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</si>
  <si>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kameniva</t>
  </si>
  <si>
    <t>chodníky -žulová mozaika338=338.000 [A] 
Celkem: 338=338.000 [B]</t>
  </si>
  <si>
    <t>58381005</t>
  </si>
  <si>
    <t>kostka štípaná dlažební mozaika žula 4/6 šedá</t>
  </si>
  <si>
    <t>chodníky - žulová mozaika 338*1.02  přepočítané koeficientem množství=344.760 [A] 
Celkem: 344.76=344.760 [B]</t>
  </si>
  <si>
    <t>5924531301R</t>
  </si>
  <si>
    <t>dlažba  HMATNÁ 20 x 20 x 6 cm bílá, čtvercová, kamenný konglomerát</t>
  </si>
  <si>
    <t>'chodníky - dlažba  HMATNÁ 20 x 20 x 6 cm bílá, čtvercová, kamenný konglomerát' 
6*1.03  přepočítané koeficientem množství=6.180 [A] 
Celkem: 6.18=6.180 [B]</t>
  </si>
  <si>
    <t>5924531302R</t>
  </si>
  <si>
    <t>dlažba  HLADKÁ 25 x 25 x 6 cm - olemování</t>
  </si>
  <si>
    <t>'olemování hmatné dlažby' 
4.5*1.03  přepočítané koeficientem množství=4.635 [A] 
Celkem: 4.635=4.635 [B]</t>
  </si>
  <si>
    <t>711</t>
  </si>
  <si>
    <t>Izolace proti vodě, vlhkosti a plynům</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</si>
  <si>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</si>
  <si>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</si>
  <si>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</si>
  <si>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chodník před VB105*0.4=42.000 [A] 
Celkem: 42=42.000 [B]</t>
  </si>
  <si>
    <t>Ostatní konstrukce a práce, bourání</t>
  </si>
  <si>
    <t>919112212</t>
  </si>
  <si>
    <t>Řezání dilatačních spár v živičném krytu vytvoření komůrky pro těsnící zálivku šířky 10 mm, hloubky 20 mm</t>
  </si>
  <si>
    <t>65=65.000 [A] 
Celkem: 65=65.000 [B]</t>
  </si>
  <si>
    <t>919122111</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</si>
  <si>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</si>
  <si>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</si>
  <si>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997</t>
  </si>
  <si>
    <t>Přesun sutě</t>
  </si>
  <si>
    <t>997221611</t>
  </si>
  <si>
    <t>Nakládání na dopravní prostředky pro vodorovnou dopravu suti</t>
  </si>
  <si>
    <t>233.976=233.976 [A] 
Celkem: 233.976=233.976 [B]</t>
  </si>
  <si>
    <t>997221612</t>
  </si>
  <si>
    <t>Nakládání na dopravní prostředky pro vodorovnou dopravu vybouraných hmot</t>
  </si>
  <si>
    <t>85.77=85.770 [A] 
Celkem: 85.77=85.770 [B]</t>
  </si>
  <si>
    <t>OST</t>
  </si>
  <si>
    <t>043002001</t>
  </si>
  <si>
    <t>Statická zkouška hutnění zemní pláně</t>
  </si>
  <si>
    <t>997221551</t>
  </si>
  <si>
    <t>915</t>
  </si>
  <si>
    <t>NEOCEŇOVAT - Vodorovná doprava suti bez naložení, ale se složením a s hrubým urovnáním ze sypkých materiálů, na vzdálenost do 1 km</t>
  </si>
  <si>
    <t>Vodorovná doprava suti bez naložení, ale se složením a s hrubým urovnáním ze sypkých materiálů, na vzdálenost do 1 km</t>
  </si>
  <si>
    <t>997221559</t>
  </si>
  <si>
    <t>916</t>
  </si>
  <si>
    <t>NEOCEŇOVAT - Vodorovná doprava suti bez naložení, ale se složením a s hrubým urovnáním Příplatek k ceně za každý další i započatý 1 km přes 1 km</t>
  </si>
  <si>
    <t>Vodorovná doprava suti bez naložení, ale se složením a s hrubým urovnáním Příplatek k ceně za každý další i započatý 1 km přes 1 km</t>
  </si>
  <si>
    <t>233.976*14=3 275.664 [A] 
Celkem: 3275.664=3 275.664 [B]</t>
  </si>
  <si>
    <t>997221571</t>
  </si>
  <si>
    <t>917</t>
  </si>
  <si>
    <t>NEOCEŇOVAT - Vodorovná doprava vybouraných hmot bez naložení, ale se složením a s hrubým urovnáním na vzdálenost do 1 km</t>
  </si>
  <si>
    <t>Vodorovná doprava vybouraných hmot bez naložení, ale se složením a s hrubým urovnáním na vzdálenost do 1 km</t>
  </si>
  <si>
    <t>997221579</t>
  </si>
  <si>
    <t>918</t>
  </si>
  <si>
    <t>NEOCEŇOVAT - Vodorovná doprava vybouraných hmot bez naložení, ale se složením a s hrubým urovnáním na vzdálenost Příplatek k ceně za každý další i započatý 1 km přes 1 km</t>
  </si>
  <si>
    <t>Vodorovná doprava vybouraných hmot bez naložení, ale se složením a s hrubým urovnáním na vzdálenost Příplatek k ceně za každý další i započatý 1 km přes 1 km</t>
  </si>
  <si>
    <t>85.77*14 Přepočtené koeficientem množství=1 200.780 [A] 
Celkem: 1200.78=1 200.780 [B]</t>
  </si>
  <si>
    <t>997221615</t>
  </si>
  <si>
    <t>906</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</si>
  <si>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</si>
  <si>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</si>
  <si>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997221655</t>
  </si>
  <si>
    <t>997013607</t>
  </si>
  <si>
    <t>909</t>
  </si>
  <si>
    <t>NEOCEŇOVAT - Poplatek za uložení stavebního odpadu na skládce (skládkovné) z tašek a keramických výrobků zatříděného do Katalogu odpadů pod kódem 17 01 03</t>
  </si>
  <si>
    <t>Poplatek za uložení stavebního odpadu na skládce (skládkovné) z tašek a keramických výrobků zatříděného do Katalogu odpadů pod kódem 17 01 03</t>
  </si>
  <si>
    <t>keramická dlažba22.31=22.310 [A] 
Celkem: 22.31=22.310 [B]</t>
  </si>
  <si>
    <t>997221645</t>
  </si>
  <si>
    <t>919</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</si>
  <si>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</si>
  <si>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</si>
  <si>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frézing23.226=23.226 [A] 
Celkem: 23.226=23.226 [B]</t>
  </si>
  <si>
    <t xml:space="preserve">  SO-77-51-01.1.2</t>
  </si>
  <si>
    <t>Chodník před VB - oprava stávající komunikace</t>
  </si>
  <si>
    <t>SO-77-51-01.1.2</t>
  </si>
  <si>
    <t>113106451</t>
  </si>
  <si>
    <t>Rozebrání dlažeb a dílců při překopech inženýrských sítí s přemístěním hmot na skládku na vzdálenost do 3 m nebo s naložením na dopravní prostředek strojně ploc</t>
  </si>
  <si>
    <t>Rozebrání dlažeb a dílců při překopech inženýrských sítí s přemístěním hmot na skládku na vzdálenost do 3 m nebo s naložením na dopravní prostředek strojně plochy jednotlivě přes 15 m2 vozovek a ploch, s jakoukoliv výplní spár z velkých kostek s ložem z kameniva těženého</t>
  </si>
  <si>
    <t>'oprava stávající komunikace - předpoklad poškození stavbou' 
250=250.000 [A] 
Mezisoučet: 250=250.000 [B] 
Celkem: 250=250.000 [C]</t>
  </si>
  <si>
    <t>122251101</t>
  </si>
  <si>
    <t>Odkopávky a prokopávky nezapažené strojně v hornině třídy těžitelnosti I skupiny 3 do 20 m3</t>
  </si>
  <si>
    <t>'oprava stávající komunikace - předpoklad poškození stavbou' 
250*0.4=100.000 [A] 
Mezisoučet: 100=100.000 [B] 
Celkem: 100=100.000 [C]</t>
  </si>
  <si>
    <t>Zemní práce - konstrukce ze zemin</t>
  </si>
  <si>
    <t>171201201</t>
  </si>
  <si>
    <t>100=100.000 [A]</t>
  </si>
  <si>
    <t>567131111</t>
  </si>
  <si>
    <t>Podklad ze směsi stmelené cementem SC bez dilatačních spár, s rozprostřením a zhutněním SC C 3/4 (SC I), po zhutnění tl. 160 mm</t>
  </si>
  <si>
    <t>'oprava stávající komunikace - předpoklad poškození stavbou' 
''zpětná montáž rozebraných kostek' 
250=250.000 [A] 
Mezisoučet: 250=250.000 [B] 
Celkem: 250=250.000 [C]</t>
  </si>
  <si>
    <t>58381008</t>
  </si>
  <si>
    <t>kostka štípaná dlažební žula velká 15/17</t>
  </si>
  <si>
    <t>předpoklad náhrady stávajících kostek za nové - 5%250*0.05=12.500 [A] 
Mezisoučet: 12.5=12.500 [B] 
12.5*1.01 Přepočtené koeficientem množství=12.625 [C]</t>
  </si>
  <si>
    <t>914111111</t>
  </si>
  <si>
    <t>Montáž svislé dopravní značky základní velikosti do 1 m2 objímkami na sloupky nebo konzoly</t>
  </si>
  <si>
    <t>IP123=3.000 [A] 
Mezisoučet: 3=3.000 [B]</t>
  </si>
  <si>
    <t>40445625</t>
  </si>
  <si>
    <t>informativní značky provozní IP8, IP9, IP11-IP13 500x700mm</t>
  </si>
  <si>
    <t>914511112</t>
  </si>
  <si>
    <t>Montáž sloupku dopravních značek délky do 3,5 m do hliníkové patky pro sloupek D 60 mm</t>
  </si>
  <si>
    <t>3=3.000 [A]</t>
  </si>
  <si>
    <t>40445225</t>
  </si>
  <si>
    <t>sloupek pro dopravní značku Zn D 60mm v 3,5m</t>
  </si>
  <si>
    <t>915211112</t>
  </si>
  <si>
    <t>Vodorovné dopravní značení stříkaným plastem dělící čára šířky 125 mm souvislá bílá retroreflexní</t>
  </si>
  <si>
    <t>6*10=60.000 [A] 
Mezisoučet: 60=60.000 [B]</t>
  </si>
  <si>
    <t>915231112</t>
  </si>
  <si>
    <t>Vodorovné dopravní značení stříkaným plastem přechody pro chodce, šipky, symboly nápisy bílé retroreflexní</t>
  </si>
  <si>
    <t>symbol invalida2=2.000 [A] 
Mezisoučet: 2=2.000 [B]</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</si>
  <si>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</si>
  <si>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</si>
  <si>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</si>
  <si>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</si>
  <si>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998</t>
  </si>
  <si>
    <t>Přesun hmot</t>
  </si>
  <si>
    <t>998223011</t>
  </si>
  <si>
    <t>Přesun hmot pro pozemní komunikace s krytem dlážděným dopravní vzdálenost do 200 m jakékoliv délky objektu</t>
  </si>
  <si>
    <t>100=100.000 [A] 
Mezisoučet: 100=100.000 [B]</t>
  </si>
  <si>
    <t>162751119</t>
  </si>
  <si>
    <t>902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</si>
  <si>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</si>
  <si>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100*5=500.000 [A] 
Mezisoučet: 500=500.000 [B]</t>
  </si>
  <si>
    <t>100*1.8=180.000 [A] 
Mezisoučet: 180=180.000 [B]</t>
  </si>
  <si>
    <t>D.2.2.1</t>
  </si>
  <si>
    <t>Pozemní objekty budovy</t>
  </si>
  <si>
    <t xml:space="preserve">  SO 77-71-01.01</t>
  </si>
  <si>
    <t>Architektonicko stavební řešení</t>
  </si>
  <si>
    <t>SO 77-71-01.01</t>
  </si>
  <si>
    <t>131113712</t>
  </si>
  <si>
    <t>Hloubení zapažených jam ručně s urovnáním dna do předepsaného profilu a spádu v hornině třídy těžitelnosti I skupiny 1 a 2 nesoudržných</t>
  </si>
  <si>
    <t>perón (10.8+1+27.3+1+63.2)*1.20*(1.00+0.600)/2+(10.8+1+27.3+1+63.2)*0.60*(1.00+0.60)/2=148.752 [A] 
přístřešek na kola 17.635*0.800*1.200=16.930 [B] 
uliční strana - mimo pažení 29.86*1.2*(1.00+0.80)/2+29.86*0.60*(1.00+0.80)/2=48.373 [C] 
uliční strana v místě nového ztraceného bednění 44.57*3.20*2.60+24.00*1.50*2.30=453.622 [D] 
7.50*1.20*0.80+7.50*0.60*0.80/2+6.30*1.20*0.80+6.30*0.60*0.80/2=16.560 [E] 
4.985*1.50*2.30=17.198 [F] 
9.375*1.20*1.00+9.375*1.20*1.00/2=16.875 [G] 
jímka mi 0.160.85*0.9*0.9=0.689 [H] 
Celkem: 148.752+16.93+48.373+453.622+16.56+17.198+16.875+0.689=718.999 [I]</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</si>
  <si>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</si>
  <si>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</si>
  <si>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</si>
  <si>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kanalizační jímka PP(5.95*3.96+1.6*0.9+0.62*2.9)*1.5=40.200 [A] 
Celkem: 40.2=40.200 [B]</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</si>
  <si>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</si>
  <si>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</si>
  <si>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</si>
  <si>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162211209</t>
  </si>
  <si>
    <t>Vodorovné přemístění výkopku nebo sypaniny nošením s vyprázdněním nádoby na hromady nebo do dopravního prostředku na vzdálenost do 10 m Příplatek za každých dal</t>
  </si>
  <si>
    <t>Vodorovné přemístění výkopku nebo sypaniny nošením s vyprázdněním nádoby na hromady nebo do dopravního prostředku na vzdálenost do 10 m Příplatek za každých dalších 10 m k ceně -1201</t>
  </si>
  <si>
    <t>kanalizační jímka PP(5.95*3.96+1.6*0.9+0.62*2.9)*1.5*2=80.400 [A] 
Celkem: 80.4=80.400 [B]</t>
  </si>
  <si>
    <t>167151111</t>
  </si>
  <si>
    <t>Nakládání, skládání a překládání neulehlého výkopku nebo sypaniny strojně nakládání, množství přes 100 m3, z hornin třídy těžitelnosti I, skupiny 1 až 3</t>
  </si>
  <si>
    <t>171111103</t>
  </si>
  <si>
    <t>Uložení sypanin do násypů ručně s rozprostřením sypaniny ve vrstvách a s hrubým urovnáním zhutněných z hornin soudržných jakékoliv třídy těžitelnosti</t>
  </si>
  <si>
    <t>174111102</t>
  </si>
  <si>
    <t>Zásyp sypaninou z jakékoliv horniny ručně s uložením výkopku ve vrstvách se zhutněním v uzavřených prostorách s urovnáním povrchu zásypu</t>
  </si>
  <si>
    <t>'výkop - objem ztraceného bednění ' 
718.999-18.87=700.129 [A] 
14115=15.000 [B] 
Celkem: 700.129+15=715.129 [C]</t>
  </si>
  <si>
    <t>58125R</t>
  </si>
  <si>
    <t>nepropustná zemina</t>
  </si>
  <si>
    <t>'50% z objemu zásypu - objemová hmotnost 2000 kg/m3' 
(715.129*0.50)*2.00=715.129 [A] 
Celkem: 715.129=715.129 [B]</t>
  </si>
  <si>
    <t>Zakládání</t>
  </si>
  <si>
    <t>271532211</t>
  </si>
  <si>
    <t>Podsyp pod základové konstrukce se zhutněním a urovnáním povrchu z kameniva hrubého, frakce 32 - 63 mm</t>
  </si>
  <si>
    <t>DZ0101*0,2 
75.152*1.15 Přepočtené koeficientem množství=86.425 [A] 
Celkem: 86.425=86.425 [B]</t>
  </si>
  <si>
    <t>271922211</t>
  </si>
  <si>
    <t>Podsyp pod základové konstrukce se zhutněním a urovnáním povrchu z recyklátu betonového</t>
  </si>
  <si>
    <t>'jímka v 016' 
0.9*0.9*0.15=0.122 [A] 
''základ pod výdejní automat na perónu u stojanu na kola' 
1.2*2.8*0.15=0.504 [B] 
''stojan na kola' 
7.5*1.3*0.15=1.463 [C] 
Celkem: 0.122+0.504+1.463=2.089 [D] 
2.089*1.15 Přepočtené koeficientem množství=2.402 [E] 
Celkem: 2.402=2.402 [F]</t>
  </si>
  <si>
    <t>273313R01</t>
  </si>
  <si>
    <t>Zalití betonem tř. C12/15 betonové jímky po etapách</t>
  </si>
  <si>
    <t>273313711</t>
  </si>
  <si>
    <t>Základy z betonu prostého desky z betonu kamenem neprokládaného tř. C 20/25</t>
  </si>
  <si>
    <t>'jímka v 016' 
0.9*0.9*0.15=0.122 [A] 
''základ pod výdejní automat na perónu u stojanu na kola' 
1.035*2.6*0.2=0.538 [B] 
''stojan na kola' 
7.5*1.3*0.2=1.950 [C] 
''nové podkladní desky po nárižními věžemi v objektu C' 
9.06*5.5*0.2+9.06*5.4*0.2=19.751 [D] 
Celkem: 0.122+0.538+1.95+19.751=22.361 [E]</t>
  </si>
  <si>
    <t>273361821</t>
  </si>
  <si>
    <t>Výztuž základů desek z betonářské oceli 10 505 (R) nebo BSt 500</t>
  </si>
  <si>
    <t>274313711</t>
  </si>
  <si>
    <t>Základy z betonu prostého pasy betonu kamenem neprokládaného tř. C 20/25</t>
  </si>
  <si>
    <t>'jímka v 016' 
0.9*0.15*2*0.7+0.6*0.15*2*0.7=0.315 [A] 
''základ pod kamenný obrubník na peróně a přístřešku na kola' 
0.3*0.6*(4.6+4.6+1.5+4.3+5.55+2.05+2+5.5+7.1+5.805+5.815+5.82+7+5.55+6.05+2.55)=13.642 [B] 
''pod příčkami u imobilního WC a WC muži vlevo'  
0.5*0.3*(4.55*3)=2.048 [C] 
Celkem: 0.315+13.642+2.048=16.005 [D]</t>
  </si>
  <si>
    <t>274361821</t>
  </si>
  <si>
    <t>Výztuž základů pasů z betonářské oceli 10 505 (R) nebo BSt 500</t>
  </si>
  <si>
    <t>275321411</t>
  </si>
  <si>
    <t>Základy z betonu železového (bez výztuže) patky z betonu bez zvláštních nároků na prostředí tř. C 20/25</t>
  </si>
  <si>
    <t>stojan na kola0.3*0.3*0.45*14+0.3*0.3*0.925*4=0.900 [A] 
patky pod litinovými sloupy 17*0.6*0.6*1=6.120 [B] 
Celkem: 0.9+6.12=7.020 [C]</t>
  </si>
  <si>
    <t>275361821</t>
  </si>
  <si>
    <t>Výztuž základů patek z betonářské oceli 10 505 (R)</t>
  </si>
  <si>
    <t>Svislé a kompletní konstrukce</t>
  </si>
  <si>
    <t>310231025</t>
  </si>
  <si>
    <t>Zazdívka otvorů ve zdivu nadzákladovém děrovanými cihlami plochy přes 1 m2 do 4 m2 do P10, tl. zdiva 200 mm</t>
  </si>
  <si>
    <t>1430.965*2.1+0.86*2.02+1.5*3.2-0.7*1.97=7.185 [A] 
Celkem: 7.185=7.185 [B]</t>
  </si>
  <si>
    <t>310237281</t>
  </si>
  <si>
    <t>Zazdívka otvorů ve zdivu nadzákladovém cihlami pálenými plochy přes 0,09 m2 do 0,25 m2, ve zdi tl. přes 750 do 900 mm</t>
  </si>
  <si>
    <t>1023=3.000 [A] 
1032=2.000 [B] 
1351=1.000 [C] 
Celkem: 3+2+1=6.000 [D]</t>
  </si>
  <si>
    <t>310239211</t>
  </si>
  <si>
    <t>Zazdívka otvorů ve zdivu nadzákladovém cihlami pálenými plochy přes 1 m2 do 4 m2 na maltu vápenocementovou</t>
  </si>
  <si>
    <t>118/120(3.44-2.44)*1.65*0.15=0.248 [A] 
1301.05*0.6*2.1=1.323 [B] 
1340.9*0.4*2.1=0.756 [C] 
1412*1.0*2.1*0.56=2.352 [D] 
1421.42*0.35*2.1=1.044 [E] 
2130.7*2.02*0.2=0.283 [F] 
216N1.97*0.75*0.5=0.739 [G] 
217N0.9*2.02*0.34=0.618 [H] 
228N0.9*2.02*0.2+1.2*2.02*0.2=0.848 [I] 
Celkem: 0.248+1.323+0.756+2.352+1.044+0.283+0.739+0.618+0.848=8.211 [J]</t>
  </si>
  <si>
    <t>310238211</t>
  </si>
  <si>
    <t>Zazdívka otvorů ve zdivu nadzákladovém cihlami pálenými plochy přes 0,25 m2 do 1 m2 na maltu vápenocementovou</t>
  </si>
  <si>
    <t>1020.7*0.4*1.85=0.518 [A] 
1030.7*0.62*1.85+0.7*0.3*1.85=1.191 [B] 
Celkem: 0.518+1.191=1.709 [C]</t>
  </si>
  <si>
    <t>310321111</t>
  </si>
  <si>
    <t>Zabetonování otvorů ve zdivu nadzákladovém včetně bednění, odbednění a výztuže (materiál v ceně) plochy do 1 m2</t>
  </si>
  <si>
    <t>'nosníky budou uloženy do kapes ve stávajících nosných stěnách na roznášecí bloky z prostého betonu konstrukční třídy C 20/25 – XC1 – Cl 0.4 – Dmax  
''– S3 o šířce 250 mm a výšce 100 mm - hloubka uložení nosníků min. 150 mm' 
6*0.25*0.1*0.25=0.038 [A] 
Celkem: 0.038=0.038 [B]</t>
  </si>
  <si>
    <t>311235191</t>
  </si>
  <si>
    <t>Zdivo jednovrstvé z cihel děrovaných broušených na celoplošnou tenkovrstvou maltu, pevnost cihel přes P10 do P15, tl. zdiva 380 mm</t>
  </si>
  <si>
    <t>1422.1*(2.94+0.07+0.18)-1.05*1.87=4.736 [A] 
153/1581.57*2.22=3.485 [B] 
1841.05*2.1=2.205 [C] 
Celkem: 4.736+3.485+2.205=10.426 [D]</t>
  </si>
  <si>
    <t>311234261</t>
  </si>
  <si>
    <t>Zdivo jednovrstvé z cihel děrovaných nebroušených klasických spojených na pero a drážku na maltu M10, pevnost cihel přes P10 do P15, tl. zdiva 300 mm</t>
  </si>
  <si>
    <t>1692*0.62*2.22+2*1.45*2.8=10.873 [A] 
Celkem: 10.873=10.873 [B]</t>
  </si>
  <si>
    <t>317168011</t>
  </si>
  <si>
    <t>Překlady keramické ploché osazené do maltového lože, výšky překladu 71 mm šířky 115 mm, délky 1000 mm</t>
  </si>
  <si>
    <t>PK03.01.0140=40.000 [A] 
PK03.01.011=1.000 [B] 
Celkem: 40+1=41.000 [C]</t>
  </si>
  <si>
    <t>317168012</t>
  </si>
  <si>
    <t>Překlady keramické ploché osazené do maltového lože, výšky překladu 71 mm šířky 115 mm, délky 1250 mm</t>
  </si>
  <si>
    <t>PK03.01.0211=11.000 [A] 
PK03.01.0234=34.000 [B] 
PK03.01.021=1.000 [C] 
PK03.01.0212=12.000 [D] 
Celkem: 11+34+1+12=58.000 [E]</t>
  </si>
  <si>
    <t>317168013</t>
  </si>
  <si>
    <t>Překlady keramické ploché osazené do maltového lože, výšky překladu 71 mm šířky 115 mm, délky 1500 mm</t>
  </si>
  <si>
    <t>2*1=2.000 [A] 
Celkem: 2=2.000 [B]</t>
  </si>
  <si>
    <t>317168015</t>
  </si>
  <si>
    <t>Překlady keramické ploché osazené do maltového lože, výšky překladu 71 mm šířky 115 mm, délky 2000 mm</t>
  </si>
  <si>
    <t>PK03.01.042=2.000 [A] 
Celkem: 2=2.000 [B]</t>
  </si>
  <si>
    <t>317168021</t>
  </si>
  <si>
    <t>Překlady keramické ploché osazené do maltového lože, výšky překladu 71 mm šířky 145 mm, délky 1000 mm</t>
  </si>
  <si>
    <t>PK03.02.0117=17.000 [A] 
PK03.02.013=3.000 [B] 
Celkem: 17+3=20.000 [C]</t>
  </si>
  <si>
    <t>317168022</t>
  </si>
  <si>
    <t>Překlady keramické ploché osazené do maltového lože, výšky překladu 71 mm šířky 145 mm, délky 1250 mm</t>
  </si>
  <si>
    <t>PK03.02.028=8.000 [A] 
Celkem: 8=8.000 [B]</t>
  </si>
  <si>
    <t>319202125</t>
  </si>
  <si>
    <t>Dodatečná izolace zdiva injektáží nízkotlakou metodou křemičitým roztokem, tloušťka zdiva přes 600 do 900 mm</t>
  </si>
  <si>
    <t>15.81+6.76+1.665+0.37+24.665+0.725+1.665++6.65++0.55+36.51-3.45-1.7-1.717+17.1-0.7= 
5.1+7.155+4.895+9.06+5.1+9.06-0.1+8.045+5.94+5.32+18.5+6.75+6.5+2.1+27.35+1.84+9.52-1-0.9-1-0.85-1.6-1.44-1.6-1.5=122.245 [B] 
nepodsklepená část v úrovni soklu18.5+5.3+6.75+2*9+5.1=53.650 [C] 
Celkem: 104.903+122.245+53.65=280.798 [D] 
280.798*1.2 Přepočtené koeficientem množství=336.958 [E] 
Celkem: 336.958=336.958 [F]</t>
  </si>
  <si>
    <t>319231214</t>
  </si>
  <si>
    <t>Dodatečná izolace zdiva podřezáním řetězovou pilou zdiva cihelného, tloušťky přes 600 do 800 mm</t>
  </si>
  <si>
    <t>71.3=71.300 [A] 
Celkem: 71.3=71.300 [B]</t>
  </si>
  <si>
    <t>342244201</t>
  </si>
  <si>
    <t>Příčky jednoduché z cihel děrovaných broušených, na tenkovrstvou maltu, pevnost cihel do P15, tl. příčky 80 mm</t>
  </si>
  <si>
    <t>112/113114,115(3.325+2.22+0.55+1.05+0.9)*3.6-0.7*1.97*3=24.825 [A] 
125,126,127(0.9+0.09+1.02+0.09+0.9+0.1+2+2+2)*3.6-2*1.97*0.7+0.8*1.97=31.578 [B] 
1291.62*3.6-0.6*1.97=4.650 [C] 
135/136,137,138,139(0.9+0.1+0.9+0.1+1+0.1+0.9+2+2+2)*3.6=36.000 [D] 
132B,132A/133,134,136,135(1.98+2.77+0.4+0.5+4.475+3.325+0.915+0.1)*3.6-1.97*0.8*3=47.346 [E] 
136/1,372*3.6=7.200 [F] 
137/1382*3.6-0.7*1.97=5.821 [G] 
138/1392*3.6-0.7*1.97=5.821 [H] 
133/1343.67*3.6=13.212 [I] 
Celkem: 24.825+31.578+4.65+36+47.346+7.2+5.821+5.821+13.212=176.453 [J]</t>
  </si>
  <si>
    <t>342244221</t>
  </si>
  <si>
    <t>Příčky jednoduché z cihel děrovaných broušených, na tenkovrstvou maltu, pevnost cihel do P15, tl. příčky 140 mm</t>
  </si>
  <si>
    <t>342291111</t>
  </si>
  <si>
    <t>Ukotvení příček polyuretanovou pěnou, tl. příčky do 100 mm</t>
  </si>
  <si>
    <t>342291112</t>
  </si>
  <si>
    <t>Ukotvení příček polyuretanovou pěnou, tl. příčky přes 100 mm</t>
  </si>
  <si>
    <t>svislá 1NP3.25+3.25+3.25+3.25+3.25+2.85+2.85+2.75+2.75+2.85+2.85+2.85+2.85=38.850 [A] 
Celkem: 38.85=38.850 [B]</t>
  </si>
  <si>
    <t>342291121</t>
  </si>
  <si>
    <t>Ukotvení příček plochými kotvami, do konstrukce cihelné</t>
  </si>
  <si>
    <t>346244361</t>
  </si>
  <si>
    <t>Zazdívka rýh, potrubí, nik (výklenků) nebo kapes z pálených cihel na maltu tl. 65 mm</t>
  </si>
  <si>
    <t>8.21=8.210 [A] 
Celkem: 8.21=8.210 [B]</t>
  </si>
  <si>
    <t>346244371</t>
  </si>
  <si>
    <t>Zazdívka rýh, potrubí, nik (výklenků) nebo kapes z pálených cihel na maltu tl. 140 mm</t>
  </si>
  <si>
    <t>346244381</t>
  </si>
  <si>
    <t>Plentování ocelových válcovaných nosníků jednostranné cihlami na maltu, výška stojiny do 200 mm</t>
  </si>
  <si>
    <t>'ocelové překlady IPE 120' 
1.3*4*1*(0.12*8+2*0.48)=9.984 [A] 
1.3*4*2*(0.12*8+2*0.5)=20.384 [B] 
1.3*4*1*(0.12*8+2*0.52)=10.400 [C] 
1.3*4*2*(0.12*8+2*0.65)=23.504 [D] 
1.4*4*5*(0.12*8+2*0.48)=53.760 [E] 
1.4*4*4*(0.12*8+2*0.5)=43.904 [F] 
1.4*4*1*(0.12*8+2*0.6)=12.096 [G] 
1.4*4*1*(0.12*8+2*0.62)=12.320 [H] 
1.5*4*1*(0.12*8+2*0.45)=11.160 [I] 
1.5*4*1*(0.12*8+2*0.5)=11.760 [J] 
1.5*4*1*(0.12*8+2*0.6)=12.960 [K] 
1.6*4*1*(0.12*8+2*0.4)=11.264 [L] 
1.7*4*3*(0.12*8+2*0.7)=48.144 [M] 
1.8*4*1*(0.12*8+2*0.48)=13.824 [N] 
2.0*4*1*(0.12*8+2*0.5)=15.680 [O] 
2.0*4*1*(0.12*8+2*0.55)=16.480 [P] 
3.0*4*1=12.000 [Q] 
ocelové nosníky IPE 120 dl. 54100 uložené do kapes v nosném zdivu3*5.410=16.230 [R] 
Celkem: 9.984+20.384+10.4+23.504+53.76+43.904+12.096+12.32+11.16+11.76+12.96+11.264+48.144+13.824+15.68+16.48+12+16.23=355.854 [S] 
355.854*1.1 Přepočtené koeficientem množství=391.439 [T] 
Celkem: 391.439=391.439 [U]</t>
  </si>
  <si>
    <t>346272216</t>
  </si>
  <si>
    <t>Přizdívky z pórobetonových tvárnic objemová hmotnost do 500 kg/m3, na tenké maltové lože, tloušťka přizdívky 50 mm</t>
  </si>
  <si>
    <t>1544.7*(1.96+0.07+0.15)=10.246 [A] 
Celkem: 10.246=10.246 [B]</t>
  </si>
  <si>
    <t>346971121</t>
  </si>
  <si>
    <t>Izolace proti šíření zvuku prováděná současně při zdění z lepenky asfaltové hadrové pod příčky jednoduchá, složená z 10 mm tl. vrstvy malty MC 5, lepenky nepísk</t>
  </si>
  <si>
    <t>Izolace proti šíření zvuku prováděná současně při zdění z lepenky asfaltové hadrové pod příčky jednoduchá, složená z 10 mm tl. vrstvy malty MC 5, lepenky nepískované a 10 mm vrstvy téže malty, v pruzích š. do 100 mm</t>
  </si>
  <si>
    <t>159.63=159.630 [A] 
Celkem: 159.63=159.630 [B]</t>
  </si>
  <si>
    <t>346971122</t>
  </si>
  <si>
    <t>Izolace proti šíření zvuku prováděná současně při zdění z lepenky asfaltové hadrové pod příčky jednoduchá, složená z 10 mm tl. vrstvy malty MC 5, lepenky nepískované a 10 mm vrstvy téže malty, v pruzích š. přes 100 do 200 mm</t>
  </si>
  <si>
    <t>79.41=79.410 [A] 
Celkem: 79.41=79.410 [B]</t>
  </si>
  <si>
    <t>349231811</t>
  </si>
  <si>
    <t>Přizdívka z cihel ostění s ozubem ve vybouraných otvorech, s vysekáním kapes pro zavázaní přes 80 do 150 mm</t>
  </si>
  <si>
    <t>201N2.02*2*0.1=0.404 [A] 
206N2.02*2*0.1=0.404 [B] 
208N2.02*2*0.1=0.404 [C] 
210N2.02*2*0.1=0.404 [D] 
211N2.02*2*0.1=0.404 [E] 
213N2.02*2*0.1=0.404 [F] 
216N2.02*4*0.1=0.808 [G] 
219N2.02*2*0.1=0.404 [H] 
221N2.02*4*0.1=0.808 [I] 
223N2.02*2*0.1=0.404 [J] 
225N2.02*2*0.1=0.404 [K] 
233N2.02*2*0.1=0.404 [L] 
236N2.02*2*0.1=0.404 [M] 
Celkem: 0.404+0.404+0.404+0.404+0.404+0.404+0.808+0.404+0.808+0.404+0.404+0.404+0.404=6.060 [N]</t>
  </si>
  <si>
    <t>349231821</t>
  </si>
  <si>
    <t>Přizdívka z cihel ostění s ozubem ve vybouraných otvorech, s vysekáním kapes pro zavázaní přes 150 do 300 mm</t>
  </si>
  <si>
    <t>24.5=24.500 [A] 
Celkem: 24.5=24.500 [B]</t>
  </si>
  <si>
    <t>349234841</t>
  </si>
  <si>
    <t>Doplnění zdiva (s dodáním hmot) říms podokenních a nadokenních</t>
  </si>
  <si>
    <t>2NP1.25*44=55.000 [A] 
Celkem: 55=55.000 [B]</t>
  </si>
  <si>
    <t>349235861</t>
  </si>
  <si>
    <t>Doplnění plošných fasádních prvků (s dodáním hmot) vyložených přes 80 do 150 mm</t>
  </si>
  <si>
    <t>24.603=24.603 [A] 
Celkem: 24.603=24.603 [B]</t>
  </si>
  <si>
    <t>413231231</t>
  </si>
  <si>
    <t>Zazdívka zhlaví stropních trámů nebo válcovaných nosníků pálenými cihlami trámů, průřezu přes 0,04 m2</t>
  </si>
  <si>
    <t>413231231R</t>
  </si>
  <si>
    <t>Zapravení provedené sondy</t>
  </si>
  <si>
    <t>413232211</t>
  </si>
  <si>
    <t>Zazdívka zhlaví stropních trámů nebo válcovaných nosníků pálenými cihlami válcovaných nosníků, výšky do 150 mm</t>
  </si>
  <si>
    <t>413941121</t>
  </si>
  <si>
    <t>Osazování ocelových válcovaných nosníků ve stropech I nebo IE nebo U nebo UE nebo L do č.12 nebo výšky do 120 mm</t>
  </si>
  <si>
    <t>'ocelové překlady IPE 120' 
1.3*4*1*0.104=0.541 [A] 
1.3*4*2*0.104=1.082 [B] 
1.3*4*1*0.104=0.541 [C] 
1.3*4*2*0.104=1.082 [D] 
1.4*4*6*0.104=3.494 [E] 
1.4*4*4*0.104=2.330 [F] 
1.4*4*1*0.104=0.582 [G] 
1.4*4*1*0.104=0.582 [H] 
1.5*4*1*0.104=0.624 [I] 
1.5*4*1*0.104=0.624 [J] 
1.5*4*1*0.104=0.624 [K] 
1.6*4*1*0.104=0.666 [L] 
1.7*4*3*0.104=2.122 [M] 
1.8*4*1*0.104=0.749 [N] 
2.0*4*1*0.104=0.832 [O] 
2.0*4*1*0.104=0.832 [P] 
3.0*4*1*0.104=1.248 [Q] 
ocelové nosníky IPE 120 dl. 54100 uložené do kapes v nosném zdivu3*5.410*0.104=1.688 [R] 
Celkem: 0.541+1.082+0.541+1.082+3.494+2.33+0.582+0.582+0.624+0.624+0.624+0.666+2.122+0.749+0.832+0.832+1.248+1.688=20.243 [S]</t>
  </si>
  <si>
    <t>153891111</t>
  </si>
  <si>
    <t>Osazení a rozebrání ocelové roznášecí konstrukce z válcovaných profilů a plechů pod kotvy, trny nebo táhla při osazení, o hmotnosti jednotlivých částí konstrukc</t>
  </si>
  <si>
    <t>KG</t>
  </si>
  <si>
    <t>Osazení a rozebrání ocelové roznášecí konstrukce z válcovaných profilů a plechů pod kotvy, trny nebo táhla při osazení, o hmotnosti jednotlivých částí konstrukce od 0 do 40 kg</t>
  </si>
  <si>
    <t>L 100*50*65ks*6.90kg/m*5=172.500 [A] 
Celkem: 172.5=172.500 [B]</t>
  </si>
  <si>
    <t>417321616</t>
  </si>
  <si>
    <t>Ztužující pásy a věnce z betonu železového (bez výztuže) tř. C 30/37</t>
  </si>
  <si>
    <t>25.3*0.1*0.145=0.367 [A] 
Celkem: 0.367=0.367 [B]</t>
  </si>
  <si>
    <t>417351115</t>
  </si>
  <si>
    <t>Bednění bočnic ztužujících pásů a věnců včetně vzpěr zřízení</t>
  </si>
  <si>
    <t>25.3*0.3*2=15.180 [A] 
Celkem: 15.18=15.180 [B]</t>
  </si>
  <si>
    <t>58</t>
  </si>
  <si>
    <t>417351116</t>
  </si>
  <si>
    <t>Bednění bočnic ztužujících pásů a věnců včetně vzpěr odstranění</t>
  </si>
  <si>
    <t>59</t>
  </si>
  <si>
    <t>417361821</t>
  </si>
  <si>
    <t>Výztuž ztužujících pásů a věnců z betonářské oceli 10 505 (R) nebo BSt 500</t>
  </si>
  <si>
    <t>0.367*0.16=0.059 [A] 
Celkem: 0.059=0.059 [B]</t>
  </si>
  <si>
    <t>60</t>
  </si>
  <si>
    <t>417388146</t>
  </si>
  <si>
    <t>Ztužující věnce pro keramické stropní konstrukce pro vnitřní zdivo z děrovaných cihel z betonu železového včetně výztuže šířka vnitřní zdi 14,5 cm, stropní kons</t>
  </si>
  <si>
    <t>Ztužující věnce pro keramické stropní konstrukce pro vnitřní zdivo z děrovaných cihel z betonu železového včetně výztuže šířka vnitřní zdi 14,5 cm, stropní konstrukce tl. 29 cm</t>
  </si>
  <si>
    <t>ukončení vnějších příček WC boxu ,WC pro imobilní 25.3  muži WC vlevo25.3=25.300 [A] 
Celkem: 25.3=25.300 [B]</t>
  </si>
  <si>
    <t>61</t>
  </si>
  <si>
    <t>434191451</t>
  </si>
  <si>
    <t>Osazování schodišťových stupňů kamenných s vyspárováním styčných spár, s provizorním dřevěným zábradlím a dočasným zakrytím stupnic prkny do připravených otvorů</t>
  </si>
  <si>
    <t>Osazování schodišťových stupňů kamenných s vyspárováním styčných spár, s provizorním dřevěným zábradlím a dočasným zakrytím stupnic prkny do připravených otvorů, rovných, kosých nebo vřetenových oboustranně zazděných, stupňů broušených nebo leštěných</t>
  </si>
  <si>
    <t>'náhrada bet. stupňů za kamenné před vstupy v severním průčelí' 
1061.7+2.4=4.100 [A] 
1281.75=1.750 [B] 
1402.595+3.28=5.875 [C] 
1411.7+1.7=3.400 [D] 
1821.1=1.100 [E] 
Celkem: 4.1+1.75+5.875+3.4+1.1=16.225 [F] 
16.225*1.1 Přepočtené koeficientem množství=17.848 [G] 
Celkem: 17.848=17.848 [H]</t>
  </si>
  <si>
    <t>62</t>
  </si>
  <si>
    <t>58388022</t>
  </si>
  <si>
    <t>stupeň schodišťový žulový snímaný s drážkou 150x300x1000mm podkosená podstupnice-řezaný a tryskaný</t>
  </si>
  <si>
    <t>16.225*1.1 Přepočtené koeficientem množství=17.848 [A] 
Celkem: 17.848=17.848 [B]</t>
  </si>
  <si>
    <t>46-M</t>
  </si>
  <si>
    <t>Zemní práce při extr.mont.pracích</t>
  </si>
  <si>
    <t>1036</t>
  </si>
  <si>
    <t>468081213</t>
  </si>
  <si>
    <t>Vybourání otvorů ve zdivu kamenném plochy do 0,25 m2 a tloušťky přes 60 do 75 cm</t>
  </si>
  <si>
    <t>26=26.000 [A] 
Celkem: 26=26.000 [B]</t>
  </si>
  <si>
    <t>1037</t>
  </si>
  <si>
    <t>468091351</t>
  </si>
  <si>
    <t>Vysekání kapes nebo výklenků ve zdivu pro osazení kotevních prvků nebo elektroinstalačního zařízení cihelném, velikosti plochy přes 0,25 m2 jakékoli hloubky</t>
  </si>
  <si>
    <t>107 nika pro el. rozvaděč0.35*0.85*0.2=0.060 [A] 
108 nika pro el. rozvaděč0.35*0.7*0.2+0.6*1.7*0.3=0.355 [B] 
112 nika pro el. rozvaděč0.6*0.7*0.2=0.084 [C] 
114 nika pro el. rozvaděč0.6*0.85*0.2=0.102 [D] 
115 nika pro el. rozvaděč0.35*0.85*0.2+0.85*1.7*0.3=0.493 [E] 
119 nika pro el. rozvaděč0.35*0.85*0.2=0.060 [F] 
147 nika pro el. rozvaděč0.35*0.7*0.2=0.049 [G] 
136 nika pro el. rozvaděč0.85*1.7*0.3=0.434 [H] 
206 nika pro el. rozvaděč0.35*0.85*0.2=0.060 [I] 
217 nika pro el. rozvaděč0.35*0.85*0.2=0.060 [J] 
228 nika pro el. rozvaděč0.35*0.85*0.2=0.060 [K] 
237 nika pro el. rozvaděč0.35*0.85*0.2=0.060 [L] 
244 nika pro el. rozvaděč0.35*0.85*0.2=0.060 [M] 
Celkem: 0.06+0.355+0.084+0.102+0.493+0.06+0.049+0.434+0.06+0.06+0.06+0.06+0.06=1.937 [N]</t>
  </si>
  <si>
    <t>Úpravy povrchů, podlahy a osazování výplní</t>
  </si>
  <si>
    <t>63</t>
  </si>
  <si>
    <t>611131103</t>
  </si>
  <si>
    <t>Podkladní a spojovací vrstva vnitřních omítaných ploch vápenný postřik nanášený ručně celoplošně schodišťových konstrukcí</t>
  </si>
  <si>
    <t>009 chodba2.34*(5.48+2.41+1.4+0.3+4)-0.8-1.97-0.75*1.97=27.553 [A] 
009 schodiště16.87=16.870 [B] 
0202.2*(3.6+1.2+0.5+1.2+0.5+1.2+3.4+3.4)=33.000 [C] 
020 schodiště47.36=47.360 [D] 
Celkem: 27.553+16.87+33+47.36=124.783 [E] 
124.783*1.15 Přepočtené koeficientem množství=143.500 [F] 
Celkem: 143.5=143.500 [G]</t>
  </si>
  <si>
    <t>64</t>
  </si>
  <si>
    <t>611311135</t>
  </si>
  <si>
    <t>Potažení vnitřních ploch vápenným štukem tloušťky do 3 mm schodišťových konstrukcí stropů, stěn, ramen nebo nosníků</t>
  </si>
  <si>
    <t>65</t>
  </si>
  <si>
    <t>611316125</t>
  </si>
  <si>
    <t>Omítka sanační vápenná vnitřních ploch jednovrstvá jednovrstvá, tloušťky do 20 mm nanášená ručně schodišťových konstrukcí stropů, stěn, ramen nebo nosníků</t>
  </si>
  <si>
    <t>66</t>
  </si>
  <si>
    <t>611316195</t>
  </si>
  <si>
    <t>Omítka sanační vápenná vnitřních ploch jednovrstvá jednovrstvá, tloušťky do 20 mm Příplatek k cenám za každých dalších i započatých 5 mm tloušťky omítky přes 20</t>
  </si>
  <si>
    <t>Omítka sanační vápenná vnitřních ploch jednovrstvá jednovrstvá, tloušťky do 20 mm Příplatek k cenám za každých dalších i započatých 5 mm tloušťky omítky přes 20 mm schodišťových konstrukcí</t>
  </si>
  <si>
    <t>67</t>
  </si>
  <si>
    <t>622326121R</t>
  </si>
  <si>
    <t>Odsolovací obětovaná omítka</t>
  </si>
  <si>
    <t>68</t>
  </si>
  <si>
    <t>629995101</t>
  </si>
  <si>
    <t>Očištění vnějších ploch tlakovou vodou omytím</t>
  </si>
  <si>
    <t>'severní strana' 
6.76*7.86=53.134 [A] 
0.97*7.86=7.624 [B] 
11.11*7.15=79.437 [C] 
0.25*7.86=1.965 [D] 
7.58*7.86=59.579 [E] 
0.25*7.86=1.965 [F] 
11.11*7.15=79.437 [G] 
0.97*7.15=6.936 [H] 
6.65*7.86=52.269 [I] 
0.5*7.86=3.930 [J] 
36.48*4.79=174.739 [K] 
8.08*11.64=94.051 [L] 
0.29*11.64=3.376 [M] 
9.03*4.91=44.337 [N] 
''západní strana' 
(0.29+15.18+0.15)*11.64-5.1*4.83 -5.09*4.83-(5.4*1.7)/2-(5.4*1.7)/2=123.419 [O] 
9.06*4.83=43.760 [P] 
9.06*4.83=43.760 [Q] 
''jižní strana' 
9.06*4.83=43.760 [R] 
8.05*11.64+(8.05*2.29)/2=102.919 [S] 
36.48*4.9=178.752 [T] 
0.51*7.86=4.009 [U] 
6.5*7.86+(6.5*2)/2=57.590 [V] 
2.1*7.4=15.540 [W] 
27.35*7.4+8.08*0.45+(8.08*1.9)/2=213.702 [X] 
2.1*7.86=16.506 [Y] 
6.5*7.86+(6.5*2)/2=57.590 [Z] 
''východní strana' 
15.81*7.86+7.86-0.05*2=132.027 [AA] 
Celkem: 53.134+7.624+79.437+1.965+59.579+1.965+79.437+6.936+52.269+3.93+174.739+94.051+3.376+44.337+123.419+43.76+43.76+43.76+102.919+178.752+4.009+57.59+15.54+213.702+16.506+57.59+132.027=1 696.113 [AB]</t>
  </si>
  <si>
    <t>69</t>
  </si>
  <si>
    <t>611311111</t>
  </si>
  <si>
    <t>Omítka vápenná vnitřních ploch nanášená ručně jednovrstvá hrubá, tloušťky do 10 mm zatřená vodorovných konstrukcí stropů rovných</t>
  </si>
  <si>
    <t>kanalizační jímka PP(5.95*3.96+1.6*0.9+0.62*2.9)=26.800 [A] 
Celkem: 26.8=26.800 [B]</t>
  </si>
  <si>
    <t>70</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</si>
  <si>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</si>
  <si>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</si>
  <si>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</si>
  <si>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001(2.18*5.5+2.18*1.5+1.3*1.95+2*0.9*0.5)*1.1=20.565 [A] 
002,003,004,005 (2*3.14*(5.48/2))/2*(6.06+6.34+6.08)=158.995 [B] 
006+007(2*3.14*(5.33/2))/2*(7.39+5.71)=109.622 [C] 
008(2*3.14*(2.41/2))/2*1.48 + (2*3.14*(0.9/2))/2*4.03=11.294 [D] 
009+010(2*3.14*(5.25/2))/2*(3.665+4.125)=64.209 [E] 
011(2*3.14*(1.855/2))/2*4.66=13.572 [F] 
012(2*3.14*(2.895/2))/2*4.66=21.180 [G] 
013(2*3.14*(5.8/2))/3*3.635=22.067 [H] 
014 (2*3.14)=6.280 [I] 
Celkem: 20.565+158.995+109.622+11.294+64.209+13.572+21.18+22.067+6.28=427.784 [J] 
427.784*1.15 Přepočtené koeficientem množství=491.952 [K] 
Celkem: 491.952=491.952 [L]</t>
  </si>
  <si>
    <t>71</t>
  </si>
  <si>
    <t>611311191</t>
  </si>
  <si>
    <t>Omítka vápenná vnitřních ploch nanášená ručně Příplatek k cenám za každých dalších i započatých 5 mm tloušťky jádrové omítky přes 10 mm stropů</t>
  </si>
  <si>
    <t>72</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</si>
  <si>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</si>
  <si>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</si>
  <si>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</si>
  <si>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'stropy' 
'p100N 
'p101N 
'p102N 
'p103N 
'p104N 
'p105N 
'p106N 
'p106AN 
'p107N 
'p109N 
'p110N 
'p128AN 
'p141N 
'p161N 
'p169N 
'p172N 
'p232N 
'p233N 
'p233AN 
'p302N 
'p302AN 
'p401N 
'Celkem:  
435.4*1.05 Přepočtené koeficientem množství=457.170 [A] 
Celkem: 457.17=457.170 [B]</t>
  </si>
  <si>
    <t>73</t>
  </si>
  <si>
    <t>611131121</t>
  </si>
  <si>
    <t>Podkladní a spojovací vrstva vnitřních omítaných ploch penetrace disperzní nanášená ručně stropů</t>
  </si>
  <si>
    <t>26.8+435.4=462.200 [A] 
Celkem: 462.2=462.200 [B]</t>
  </si>
  <si>
    <t>74</t>
  </si>
  <si>
    <t>611316191</t>
  </si>
  <si>
    <t>Omítka sanační vápenná vnitřních ploch jednovrstvá jednovrstvá, tloušťky do 20 mm Příplatek k cenám za každých dalších i započatých 5 mm tloušťky omítky přes 20 mm stropů</t>
  </si>
  <si>
    <t>462.2=462.200 [A] 
Celkem: 462.2=462.200 [B]</t>
  </si>
  <si>
    <t>75</t>
  </si>
  <si>
    <t>612131121</t>
  </si>
  <si>
    <t>Podkladní a spojovací vrstva vnitřních omítaných ploch penetrace disperzní nanášená ručně stěn</t>
  </si>
  <si>
    <t>002,003,004,005(2.89-2.7)*((6.06+6.34+6.08)*2)+((3.14*4.15/2*4.15/2)/2*6)=47.581 [A] 
006,007(2.89-2.1)*((7.39+5.71)*2)+(3.14*5.33/2*5.33/2)/2*4=65.300 [B] 
010,011(2.675-2.3)*((3.665+4.12)*2)+(3.14*5.25/2*5.25/2)/2*4=49.112 [C] 
012(2.89-0.95)*(4.66*2)+(3.14*1.055/2*1.055/2)/2*2=18.955 [D] 
013(2.748-0.8)*(4.66*2)+(3.14*2.095/2*2.095/2)/2*2=21.601 [E] 
015(2.54-1.94)*(5.235*2)=6.282 [F] 
016(3.915+6.69+3.915+6.69)*2.15=45.602 [G] 
018(3.765+9.79+3.465+9.79)*2.15=57.642 [H] 
Celkem: 47.581+65.3+49.112+18.955+21.601+6.282+45.602+57.642=312.075 [I]</t>
  </si>
  <si>
    <t>76</t>
  </si>
  <si>
    <t>612131151</t>
  </si>
  <si>
    <t>Sanační postřik vnitřních omítaných ploch vápenocementový nanášený ručně celoplošně stěn</t>
  </si>
  <si>
    <t>77</t>
  </si>
  <si>
    <t>612135000</t>
  </si>
  <si>
    <t>Vyrovnání nerovností podkladu vnitřních omítaných ploch maltou, tloušťky do 10 mm vápennou stěn</t>
  </si>
  <si>
    <t>78</t>
  </si>
  <si>
    <t>611135000</t>
  </si>
  <si>
    <t>Vyrovnání nerovností podkladu vnitřních omítaných ploch maltou, tloušťky do 10 mm vápennou stropů</t>
  </si>
  <si>
    <t>79</t>
  </si>
  <si>
    <t>612135001</t>
  </si>
  <si>
    <t>Vyrovnání nerovností podkladu vnitřních omítaných ploch maltou, tloušťky do 10 mm vápenocementovou stěn</t>
  </si>
  <si>
    <t>80</t>
  </si>
  <si>
    <t>612311101</t>
  </si>
  <si>
    <t>Omítka vápenná vnitřních ploch nanášená ručně jednovrstvá hrubá, tloušťky do 10 mm nezatřená stěn</t>
  </si>
  <si>
    <t>kanalizační jímka PP(3.36+2.9+0.62+8.2+1.53+1+0.9+1+1.48+5.35)*2.8=73.752 [A] 
Celkem: 73.752=73.752 [B]</t>
  </si>
  <si>
    <t>81</t>
  </si>
  <si>
    <t>612311111</t>
  </si>
  <si>
    <t>Omítka vápenná vnitřních ploch nanášená ručně jednovrstvá hrubá, tloušťky do 10 mm zatřená svislých konstrukcí stěn</t>
  </si>
  <si>
    <t>82</t>
  </si>
  <si>
    <t>612311141</t>
  </si>
  <si>
    <t>Omítka vápenná vnitřních ploch nanášená ručně dvouvrstvá štuková, tloušťky jádrové omítky do 10 mm a tloušťky štuku do 3 mm svislých konstrukcí stěn</t>
  </si>
  <si>
    <t>83</t>
  </si>
  <si>
    <t>612311191</t>
  </si>
  <si>
    <t>Omítka vápenná vnitřních ploch nanášená ručně Příplatek k cenám za každých dalších i započatých 5 mm tloušťky jádrové omítky přes 10 mm stěn</t>
  </si>
  <si>
    <t>2361.959=2 361.959 [A] 
Celkem: 2361.959=2 361.959 [B]</t>
  </si>
  <si>
    <t>84</t>
  </si>
  <si>
    <t>612321121</t>
  </si>
  <si>
    <t>Omítka vápenocementová vnitřních ploch nanášená ručně jednovrstvá, tloušťky do 10 mm hladká svislých konstrukcí stěn</t>
  </si>
  <si>
    <t>85</t>
  </si>
  <si>
    <t>612325131</t>
  </si>
  <si>
    <t>Omítka sanační vnitřních ploch jádrová tloušťky do 15 mm nanášená ručně svislých konstrukcí stěn</t>
  </si>
  <si>
    <t>86</t>
  </si>
  <si>
    <t>612325223</t>
  </si>
  <si>
    <t>Vápenocementová omítka jednotlivých malých ploch štuková na stěnách, plochy jednotlivě přes 0,25 do 1 m2</t>
  </si>
  <si>
    <t>87</t>
  </si>
  <si>
    <t>612325302</t>
  </si>
  <si>
    <t>Vápenocementová omítka ostění nebo nadpraží štuková</t>
  </si>
  <si>
    <t>osinON0101134+osinON0101133+osinON0101132+osinON0101101+osinON0101102+osinON0101103+osinON0101104+osinON0101105+osinON0101111+osinON0101113 
'osinON0101115+osinON0101116+osinON0101118+osinON0101120+osinON0101123+osinON0101124+osinON0101152+osinON0101153+osinON0101154+osinON0101157 
'osinON0101158+osinON0101160+osinON0101161+osinON0101162+osinON0101180+osinON0101183+osinON0101185+osinON0101192+osinON0101191+osinON0101186 
'osinON0101184+osinON0107187+osinON0108188+osinON0108189+osinON0108193+osinON0106194+osinON0106190+osinON0101183+osinON0101181+osinON0101163 
'osinON0101159+osinON0101156+osinON0101155+osinON0116170+osinON0101150+osinON0101138+osinON0101137 
'osinON0101122+osinON0101121+osinON0101119+osinON0101119+osinON0101117+osinON0101114+osinON0101112+osinON0101110+osinON0101110+osinON0101109 
'osinON0101107+osinON0101108+osinON0101135+osinON0101136 
'osinON0101208+osinON0101207+osinON0101204+osinON0101203+osinON0101201+osinON0101240+osinON0101202 
'osinON0101205+osinON0101206+osinON0101209+osinON0101213+osinON0101217+osinON0101219+osinON0101221+osinON0101223 
'osinON0101225+osinON0101228+osinON0101230+osinON0101233+osinON0101234 
'osinON0101280+osinON0101282+osinON0101284+osinON0101285+osinON0107286 
'osinON0101283+osinON0101281+osinON0101236+osinON0101235+osinON0101232+osinON0101231 
'osinON0101229+osinON0101227+osinON0101226+osinON0101224+osinON0101222+osinON0101220+osinON0101218+osinON0101216+osinON0101215 
'osinON0101214+osinON0101210+osinON0101212+osinON0101211 
'osinON0114306+osinON0114301+osinON0114302+osinON0114303+osinON0101381+osinON0101383 
'osinON0107387+osinON0101384+osinON0101382 
'osinON0110483+osinON0110484+osinON0110485+osinON0110482+osinON0110481+osinON0110480 
'osinON0105140+osinON0105139+osinON0105141 
'osinTV010307 
'osinON0112177 
'osinTV030301+osinTV030302+osinTV030303*3 
'osinDD0109198+osinDD0125199+osinDD0109197+osinDD0109120+osinDD0109123+osinDD0101101 
'osinDD0109200+osinDD0109121+osinDD0116125+osinDD0109128+osinDD0107116+osinDD0109126+osinDD0109127 
'osinDD0109123+osinDD0109134+osinDD0107115+osinDD0109135+osinDD0109136 
'osinDD0101102+osinDD0109151+osinDD0109139+osinDD0107114+osinDD0107113+osinDD0103111+osinDD0117152 
'osinDD0118153+osinDD0102103+osinDD0119157+osinDD0103110+osinDD0109196+osinDD0103104 
'osinDD0120158+osinDD0103105+osinDD0120167+osinDD0119168+osinDD0103109+osinDD0124192 
'osinDD0109193+osinDD0104106+osinDD0105107+osinDD0106108 
'osinDD0110202+osinDD0110201+osinDD0111205+osinDD0110210+osinDD0109211+osinDD0110212 
'osinDD0110213+osinDD0110214+osinDD0109219+osinDD0111217+osinDD0110221+osinDD0109222 
'osinDD0110224+osinDD0110223+osinDD0112226+osinDD0113227+osinDD0111228+osinDD0110231 
'osinDD0122242+osinDD0122232+osinDD0122233+osinDD0110234+osinDD0111241+osinDD0108239 
'osinDD0110303+osinDD0111302 
'osinDD0401401 
osinZV030102*4+osinZV030201+osinDD0109001+0.14/0.150,2*(1,97+1,1+1,97)=0.933 [A] 
'Celkem:  
493.802*1.05 Přepočtené koeficientem množství=518.492 [B] 
Celkem: 518.492=518.492 [C]</t>
  </si>
  <si>
    <t>88</t>
  </si>
  <si>
    <t>612328131</t>
  </si>
  <si>
    <t>Potažení vnitřních ploch sanačním štukem tloušťky do 3 mm svislých konstrukcí stěn</t>
  </si>
  <si>
    <t>89</t>
  </si>
  <si>
    <t>619991011</t>
  </si>
  <si>
    <t>Zakrytí vnitřních ploch před znečištěním včetně pozdějšího odkrytí konstrukcí a prvků obalením fólií a přelepením páskou</t>
  </si>
  <si>
    <t>ochrana technologie  92.16 pracovišť ČD při výměně oken 1.02,1.03,1.04,1.01,1.51,1.503.2*2.4*6*2=92.160 [A] 
Celkem: 92.16=92.160 [B]</t>
  </si>
  <si>
    <t>90</t>
  </si>
  <si>
    <t>619995001</t>
  </si>
  <si>
    <t>Začištění omítek (s dodáním hmot) kolem oken, dveří, podlah, obkladů apod.</t>
  </si>
  <si>
    <t>91</t>
  </si>
  <si>
    <t>619996145</t>
  </si>
  <si>
    <t>Ochrana stavebních konstrukcí a samostatných prvků včetně pozdějšího odstranění obalením geotextilií samostatných konstrukcí a prvků</t>
  </si>
  <si>
    <t>92</t>
  </si>
  <si>
    <t>621151011R</t>
  </si>
  <si>
    <t>Hydrofobní nátěr - stříšku WC pro cestující ( z hodního líce) pro možnost snadné údržby/čištění</t>
  </si>
  <si>
    <t>93</t>
  </si>
  <si>
    <t>622151011</t>
  </si>
  <si>
    <t>Penetrační nátěr vnějších pastovitých tenkovrstvých omítek silikátový stěn</t>
  </si>
  <si>
    <t>94</t>
  </si>
  <si>
    <t>622311321</t>
  </si>
  <si>
    <t>Omítka vápenná vnějších ploch nanášená strojně jednovrstvá, tloušťky do 15 mm hladká stěn</t>
  </si>
  <si>
    <t>95</t>
  </si>
  <si>
    <t>622325455</t>
  </si>
  <si>
    <t>Oprava vápenné omítky s celoplošným přeštukováním vnějších ploch stupně členitosti 3, v rozsahu opravované plochy přes 30 do 40%</t>
  </si>
  <si>
    <t>'severní strana' 
6.76*7.86=53.134 [A] 
0.97*7.86=7.624 [B] 
11.11*7.15=79.437 [C] 
0.25*7.86=1.965 [D] 
7.58*7.86=59.579 [E] 
0.25*7.86=1.965 [F] 
11.11*7.15=79.437 [G] 
0.97*7.15=6.936 [H] 
6.65*7.86=52.269 [I] 
0.5*7.86=3.930 [J] 
36.48*4.79=174.739 [K] 
8.08*11.64=94.051 [L] 
0.29*11.64=3.376 [M] 
9.03*4.91=44.337 [N] 
''západní strana' 
(0.29+15.18+0.15)*11.64-5.1*4.83 -5.09*4.83-(5.4*1.7)/2-(5.4*1.7)/2=123.419 [O] 
9.06*4.83=43.760 [P] 
9.06*4.83=43.760 [Q] 
''jižní strana' 
9.06*4.83=43.760 [R] 
8.05*11.64+(8.05*2.29)/2=102.919 [S] 
36.48*4.9=178.752 [T] 
0.51*7.86=4.009 [U] 
6.5*7.86+(6.5*2)/2=57.590 [V] 
2.1*7.4=15.540 [W] 
27.35*7.4+8.08*0.45+(8.08*1.9)/2=213.702 [X] 
2.1*7.86=16.506 [Y] 
6.5*7.86+(6.5*2)/2=57.590 [Z] 
''východní strana' 
15.81*7.86+7.86-0.05*2=132.027 [AA] 
Celkem: 53.134+7.624+79.437+1.965+59.579+1.965+79.437+6.936+52.269+3.93+174.739+94.051+3.376+44.337+123.419+43.76+43.76+43.76+102.919+178.752+4.009+57.59+15.54+213.702+16.506+57.59+132.027=1 696.113 [AB] 
1696.113*1.15 Přepočtené koeficientem množství=1 950.530 [AC] 
Celkem: 1950.53=1 950.530 [AD]</t>
  </si>
  <si>
    <t>96</t>
  </si>
  <si>
    <t>622381032</t>
  </si>
  <si>
    <t>Omítka tenkovrstvá minerální vnějších ploch probarvená, bez penetrace zatíraná (škrábaná), zrnitost 3,0 mm stěn</t>
  </si>
  <si>
    <t>97</t>
  </si>
  <si>
    <t>622635091</t>
  </si>
  <si>
    <t>Oprava spárování cihelného zdiva cementovou maltou včetně vysekání a vyčištění spár komínového nad střechou, v rozsahu opravované plochy přes 40 do 50 %</t>
  </si>
  <si>
    <t>98</t>
  </si>
  <si>
    <t>622645001</t>
  </si>
  <si>
    <t>Kamenické opracování povrchu pohledového betonu pemrlováním, rovných nebo zaoblených stěn</t>
  </si>
  <si>
    <t>628195001</t>
  </si>
  <si>
    <t>Očištění zdiva nebo betonu zdí a valů před započetím oprav ručně</t>
  </si>
  <si>
    <t>100</t>
  </si>
  <si>
    <t>629135102</t>
  </si>
  <si>
    <t>Vyrovnávací vrstva z cementové malty pod klempířskými prvky šířky přes 150 do 300 mm</t>
  </si>
  <si>
    <t>(61.03+57.595)*2=237.250 [A] 
Celkem: 237.25=237.250 [B]</t>
  </si>
  <si>
    <t>101</t>
  </si>
  <si>
    <t>629991011</t>
  </si>
  <si>
    <t>Zakrytí vnějších ploch před znečištěním včetně pozdějšího odkrytí výplní otvorů a svislých ploch fólií přilepenou lepící páskou</t>
  </si>
  <si>
    <t>ON0101132 
'ON0101133 
'ON0101134 
'ON0101135 
'ON0101136 
'ON0101137 
'ON0101138 
'ON0101150 
'ON0101151 
'ON0101152 
'ON0101153 
'ON0101154 
'ON0101155 
'ON0101156 
'ON0101157 
'ON0101158 
'ON0101159 
'ON0101160 
'ON0101161 
'ON0101162 
'ON0101163 
'ON0101170 
'ON0101180 
'ON0101181 
'ON0101182 
'ON0101183 
'ON0101184 
'ON0101185 
'ON0101186 
'ON0101190 
'ON0101191 
'ON0101201 
'ON0101202 
'ON0101203 
'ON0101204 
'ON0101206 
'ON0101207 
'ON0101208 
'ON0101209 
'ON0101210 
'ON0101211 
'ON0101212 
'ON0101213 
'ON0101214 
'ON0101215 
'ON0101216 
'ON0101217 
'ON0101218 
'ON0101219 
'ON0101220 
'ON0101221 
'ON0101222 
'ON0101223 
'ON0101224 
'ON0101225 
'ON0101226 
'ON0101227 
'ON0101228 
'ON0101229 
'ON0101230 
'ON0101231 
'ON0101232 
'ON0101233 
'ON0101234 
'ON0101235 
'ON0101236 
'ON0101240 
'ON0101280 
'ON0101281 
'ON0101282 
'ON0101283 
'ON0101284 
'ON0101285 
'ON0101380 
'ON0101381 
'ON0101382 
'ON0101383 
'ON0101384 
'ON0101385 
'ON0101386 
'DD01_001 
'DD01_002 
'DD01_003 
'DD01_004 
'DD01_005 
DD 01002409*1.97=17.730 [A] 
DD01 0210.95*1.97=1.872 [B] 
DD04 0220.85*1.97=1.675 [C] 
1PP 006,0090.8*1.97*2=3.152 [D] 
203.818=203.818 [E] 
Celkem: 17.73+1.872+1.675+3.152+203.818=228.247 [F] 
407.583*1.5 Přepočtené koeficientem množství=611.375 [G] 
Celkem: 611.375=611.375 [H]</t>
  </si>
  <si>
    <t>102</t>
  </si>
  <si>
    <t>629995215</t>
  </si>
  <si>
    <t>Očištění vnějších ploch tryskáním křemičitým pískem nesušeným ( metodou torbo tryskání), povrchu kamenného přírodního měkkého</t>
  </si>
  <si>
    <t>'kamenný sokl' 
(9.52+3+26.5+3+7.5+53.5+17.2+97+16.2)*1=233.420 [A] 
Celkem: 233.42=233.420 [B]</t>
  </si>
  <si>
    <t>103</t>
  </si>
  <si>
    <t>schodiště 02018*1*0.23+18*1*0.167=7.146 [A] 
schodiště 00116*1*0.260+16*0.191*1=7.216 [B] 
Celkem: 7.146+7.216=14.362 [C]</t>
  </si>
  <si>
    <t>104</t>
  </si>
  <si>
    <t>629999030</t>
  </si>
  <si>
    <t>Příplatky k cenám úprav vnějších povrchů za zvýšenou pracnost při provádění prací menšího rozsahu omítané plochy do 10 m2</t>
  </si>
  <si>
    <t>105</t>
  </si>
  <si>
    <t>629999042</t>
  </si>
  <si>
    <t>Příplatky k cenám úprav vnějších povrchů za ztížené pracovní podmínky práce v nadstřešní části objektu</t>
  </si>
  <si>
    <t>(0.29+15.18+0.15)*11.64-5.1*4.83 -5.09*4.83-(5.4*1.7)/2-(5.4*1.7)/2=123.419 [A] 
9.06*4.83=43.760 [B] 
9.06*4.83=43.760 [C] 
15.81*7.86+7.86-0.05*2=132.027 [D] 
Celkem: 123.419+43.76+43.76+132.027=342.966 [E]</t>
  </si>
  <si>
    <t>106</t>
  </si>
  <si>
    <t>631311114</t>
  </si>
  <si>
    <t>Mazanina z betonu prostého bez zvýšených nároků na prostředí tl. přes 50 do 80 mm tř. C 16/20</t>
  </si>
  <si>
    <t>107</t>
  </si>
  <si>
    <t>631311123</t>
  </si>
  <si>
    <t>Mazanina z betonu prostého bez zvýšených nároků na prostředí tl. přes 80 do 120 mm tř. C 12/15</t>
  </si>
  <si>
    <t>108</t>
  </si>
  <si>
    <t>631341114</t>
  </si>
  <si>
    <t>Mazanina z lehkého keramického betonu tl. přes 50 do 80 mm tř. LC 20/22</t>
  </si>
  <si>
    <t>109</t>
  </si>
  <si>
    <t>631361821</t>
  </si>
  <si>
    <t>Výztuž mazanin 10 505 (R) nebo BSt 500</t>
  </si>
  <si>
    <t>(43.198+37.576)*0.11=8.885 [A] 
Celkem: 8.885=8.885 [B]</t>
  </si>
  <si>
    <t>110</t>
  </si>
  <si>
    <t>631362021</t>
  </si>
  <si>
    <t>Výztuž mazanin ze svařovaných sítí z drátů typu KARI</t>
  </si>
  <si>
    <t>111</t>
  </si>
  <si>
    <t>632481215</t>
  </si>
  <si>
    <t>Separační vrstva k oddělení podlahových vrstev z geotextilie</t>
  </si>
  <si>
    <t>112</t>
  </si>
  <si>
    <t>633811111</t>
  </si>
  <si>
    <t>Povrchová úprava betonových podlah broušení nerovností do 2 mm (stržení šlemu)</t>
  </si>
  <si>
    <t>113</t>
  </si>
  <si>
    <t>633811119</t>
  </si>
  <si>
    <t>Povrchová úprava betonových podlah broušení Příplatek k ceně za každý další 1 mm úběru</t>
  </si>
  <si>
    <t>'očištění prostor od zbytků uloženého uhlí' 
'p006S 
'p007S 
'Celkem:  
69.9*3 Přepočtené koeficientem množství=209.700 [A] 
Celkem: 209.7=209.700 [B]</t>
  </si>
  <si>
    <t>114</t>
  </si>
  <si>
    <t>634112113</t>
  </si>
  <si>
    <t>Obvodová dilatace mezi stěnou a mazaninou nebo potěrem podlahovým páskem z pěnového PE tl. do 10 mm, výšky 80 mm</t>
  </si>
  <si>
    <t>1236.94=1 236.940 [A] 
Celkem: 1236.94=1 236.940 [B]</t>
  </si>
  <si>
    <t>115</t>
  </si>
  <si>
    <t>635211121</t>
  </si>
  <si>
    <t>Násyp lehký pod podlahy s udusáním a urovnáním povrchu z keramzitu</t>
  </si>
  <si>
    <t>Celkem:  
94.528*1.3 Přepočtené koeficientem množství=122.886 [A] 
Celkem: 122.886=122.886 [B]</t>
  </si>
  <si>
    <t>116</t>
  </si>
  <si>
    <t>635211421</t>
  </si>
  <si>
    <t>Doplnění násypu pod podlahy a dlažby perlitem (s dodáním hmot), s udusáním a urovnáním povrchu násypu plochy jednotlivě přes 2 m2</t>
  </si>
  <si>
    <t>7.36=7.360 [A] 
Celkem: 7.36=7.360 [B]</t>
  </si>
  <si>
    <t>117</t>
  </si>
  <si>
    <t>642942611</t>
  </si>
  <si>
    <t>Osazování zárubní nebo rámů kovových dveřních lisovaných nebo z úhelníků bez dveřních křídel na montážní pěnu, plochy otvoru do 2,5 m2</t>
  </si>
  <si>
    <t>53=53.000 [A] 
Celkem: 53=53.000 [B]</t>
  </si>
  <si>
    <t>118</t>
  </si>
  <si>
    <t>55331480</t>
  </si>
  <si>
    <t>zárubeň jednokřídlá ocelová pro zdění tl stěny 75-100mm rozměru 600/1970, 2100mm</t>
  </si>
  <si>
    <t>119</t>
  </si>
  <si>
    <t>642945111</t>
  </si>
  <si>
    <t>Osazování ocelových zárubní protipožárních nebo protiplynových dveří do vynechaného otvoru, s obetonováním, dveří jednokřídlových do 2,5 m2</t>
  </si>
  <si>
    <t>120</t>
  </si>
  <si>
    <t>55331556</t>
  </si>
  <si>
    <t>zárubeň jednokřídlá ocelová pro zdění s protipožární úpravou tl stěny 75-100mm rozměru 700/1970, 2100mm</t>
  </si>
  <si>
    <t>121</t>
  </si>
  <si>
    <t>55331557</t>
  </si>
  <si>
    <t>zárubeň jednokřídlá ocelová pro zdění s protipožární úpravou tl stěny 75-100mm rozměru 800/1970, 2100mm</t>
  </si>
  <si>
    <t>122</t>
  </si>
  <si>
    <t>55331558</t>
  </si>
  <si>
    <t>zárubeň jednokřídlá ocelová pro zdění s protipožární úpravou tl stěny 75-100mm rozměru 900/1970, 2100mm</t>
  </si>
  <si>
    <t>123</t>
  </si>
  <si>
    <t>R632682111</t>
  </si>
  <si>
    <t>Vyspravení povrchu betonových schodišť rychletuhnoucím polymerem s možností okamžitého zatížení stupňů a podest tl. do 10 mm</t>
  </si>
  <si>
    <t>282</t>
  </si>
  <si>
    <t>711111002</t>
  </si>
  <si>
    <t>Provedení izolace proti zemní vlhkosti natěradly a tmely za studena na ploše vodorovné V nátěrem lakem asfaltovým</t>
  </si>
  <si>
    <t>283</t>
  </si>
  <si>
    <t>711112002</t>
  </si>
  <si>
    <t>Provedení izolace proti zemní vlhkosti natěradly a tmely za studena na ploše svislé S nátěrem lakem asfaltovým</t>
  </si>
  <si>
    <t>perón (9.52+1.7*2+27.35+6.50+0.505)*0.7 +(6.75+18.60+5.32+5.94+8.045+9.06)*1.20=97.551 [A] 
stoján na kola 15.86*0.50=7.930 [B] 
(5.09+5.10+9.025*2)*1.20=33.888 [C] 
(4.985+43.37+2.00+6.65+0.50+36.51+1.00+17.105)*3.7=414.844 [D] 
Celkem: 97.551+7.93+33.888+414.844=554.213 [E]</t>
  </si>
  <si>
    <t>284</t>
  </si>
  <si>
    <t>11163152</t>
  </si>
  <si>
    <t>lak hydroizolační asfaltový</t>
  </si>
  <si>
    <t>2027.183*0.00041 Přepočtené koeficientem množství=0.831 [A] 
Celkem: 0.831=0.831 [B]</t>
  </si>
  <si>
    <t>285</t>
  </si>
  <si>
    <t>711141559</t>
  </si>
  <si>
    <t>Provedení izolace proti zemní vlhkosti pásy přitavením NAIP na ploše vodorovné V</t>
  </si>
  <si>
    <t>'1NP na terénu + nad klenbou 2*modif.asf.pás' 
'p105N 
'p106N 
'p109N 
'p111N 
'p112N 
'p113N 
'p114N 
'p115N 
'p116N 
'p117N 
'p118N 
'p119N 
'p120N 
'p121N 
'p122N 
'p123N 
'p124N 
'p125N 
'p126N 
'p127N 
'p128N 
'p129N 
'p130N 
'p131N 
'p132AN 
'p132BN 
'p133N 
'p134N 
'p135N 
'p136N 
'p137N 
'p138N 
'p139N 
'p142N 
'p143N 
'p144N 
'p146N 
'p147N 
'p153N 
'p154N 
'p155N 
'p156N 
'p157N 
'p158N 
'p159N 
'p163N 
'p164N 
'p165N 
'p166N 
'p167N 
'p168N 
'p169N 
'p170N 
'p171N 
'p172N 
'p173N 
'p174N 
'p175N 
'p176N 
'p177N 
'p178N 
'p179N 
'p180N 
'p181N 
'p182N 
'p183N 
'p184N 
'p185N 
'p186N 
'p187N 
'Celkem:  
667.98*2 Přepočtené koeficientem množství=1 335.960 [A] 
Celkem: 1335.96=1 335.960 [B]</t>
  </si>
  <si>
    <t>286</t>
  </si>
  <si>
    <t>711142559</t>
  </si>
  <si>
    <t>Provedení izolace proti zemní vlhkosti pásy přitavením NAIP na ploše svislé S</t>
  </si>
  <si>
    <t>287</t>
  </si>
  <si>
    <t>62853003</t>
  </si>
  <si>
    <t>pás asfaltový natavitelný modifikovaný SBS s vložkou ze skleněné tkaniny a spalitelnou PE fólií nebo jemnozrnným minerálním posypem na horním povrchu tl 3,5mm</t>
  </si>
  <si>
    <t>1222.193*1.15 Přepočtené koeficientem množství=1 405.522 [A] 
Celkem: 1405.522=1 405.522 [B]</t>
  </si>
  <si>
    <t>288</t>
  </si>
  <si>
    <t>711161273</t>
  </si>
  <si>
    <t>Provedení izolace proti zemní vlhkosti nopovou fólií na ploše svislé S z nopové fólie</t>
  </si>
  <si>
    <t>(0.2+29.75+0.75+0.355+6.65+0.2)*2.395=90.782 [A] 
(0.2+6.995+0.15+0.205+7.49+0.2)*(1.285+0.275+0.245)=27.508 [B] 
(0.2+0.15+5.035+0.25+0.2)*1.285=7.498 [C] 
Celkem: 90.782+27.508+7.498=125.788 [D]</t>
  </si>
  <si>
    <t>289</t>
  </si>
  <si>
    <t>28323006</t>
  </si>
  <si>
    <t>fólie profilovaná (nopová) drenážní HDPE s nakašírovanou filtrační textilií s výškou nopů 8mm</t>
  </si>
  <si>
    <t>125.788*1.221 Přepočtené koeficientem množství=153.587 [A] 
Celkem: 153.587=153.587 [B]</t>
  </si>
  <si>
    <t>290</t>
  </si>
  <si>
    <t>711831111</t>
  </si>
  <si>
    <t>Provedení izolace proti plynům radonu, metanu pásy na sucho spojenými pásy na ploše vodorovné V kladenými vrchem</t>
  </si>
  <si>
    <t>291</t>
  </si>
  <si>
    <t>62856001</t>
  </si>
  <si>
    <t>pás asfaltový samolepicí modifikovaný SBS s vložkou z hliníkové fólie s textilií se spalitelnou fólií nebo jemnozrnným minerálním posypem nebo textilií na horní</t>
  </si>
  <si>
    <t>pás asfaltový samolepicí modifikovaný SBS s vložkou z hliníkové fólie s textilií se spalitelnou fólií nebo jemnozrnným minerálním posypem nebo textilií na horním povrchu tl 2,2mm</t>
  </si>
  <si>
    <t>804.99*2.3 Přepočtené koeficientem množství=1 851.477 [A] 
Celkem: 1851.477=1 851.477 [B]</t>
  </si>
  <si>
    <t>292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</si>
  <si>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</si>
  <si>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</si>
  <si>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</si>
  <si>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293</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</si>
  <si>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</si>
  <si>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</si>
  <si>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</si>
  <si>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294</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</si>
  <si>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</si>
  <si>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</si>
  <si>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</si>
  <si>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713</t>
  </si>
  <si>
    <t>Izolace tepelné</t>
  </si>
  <si>
    <t>295</t>
  </si>
  <si>
    <t>713121111</t>
  </si>
  <si>
    <t>Montáž tepelné izolace podlah rohožemi, pásy, deskami, dílci, bloky (izolační materiál ve specifikaci) kladenými volně jednovrstvá</t>
  </si>
  <si>
    <t>296</t>
  </si>
  <si>
    <t>28375908</t>
  </si>
  <si>
    <t>deska EPS 150 pro konstrukce s vysokým zatížením ?=0,035 tl 40mm</t>
  </si>
  <si>
    <t>297</t>
  </si>
  <si>
    <t>713121121</t>
  </si>
  <si>
    <t>Montáž tepelné izolace podlah rohožemi, pásy, deskami, dílci, bloky (izolační materiál ve specifikaci) kladenými volně dvouvrstvá</t>
  </si>
  <si>
    <t>298</t>
  </si>
  <si>
    <t>630.04*2.1 Přepočtené koeficientem množství=1 323.084 [A] 
Celkem: 1323.084=1 323.084 [B]</t>
  </si>
  <si>
    <t>299</t>
  </si>
  <si>
    <t>713121122</t>
  </si>
  <si>
    <t>Montáž tepelné izolace podlah rohožemi, pásy, deskami, dílci, bloky (izolační materiál ve specifikaci) kladenými volně dvouvrstvá mezi trámy nebo rošt</t>
  </si>
  <si>
    <t>300</t>
  </si>
  <si>
    <t>63151643</t>
  </si>
  <si>
    <t>deska tepelně izolační minerální plochých střech spodní vrstva kolmé vlákno 30kPa ?=0,040 tl 300mm</t>
  </si>
  <si>
    <t>SD05 
102.3*1.15 Přepočtené koeficientem množství=117.645 [A] 
Celkem: 117.645=117.645 [B]</t>
  </si>
  <si>
    <t>301</t>
  </si>
  <si>
    <t>63141195</t>
  </si>
  <si>
    <t>deska tepelně izolační minerální do šikmých střech a stěn ?=0,035-0,038 tl 200mm</t>
  </si>
  <si>
    <t>613.9*2*1.1=1 350.580 [A] 
Celkem: 1350.58=1 350.580 [B]</t>
  </si>
  <si>
    <t>302</t>
  </si>
  <si>
    <t>713122121</t>
  </si>
  <si>
    <t>Izolace pro pochozí půdy nosný rošt z EPS trámců, osová vzdálenost trámů do 600 mm tloušťky 160 mm</t>
  </si>
  <si>
    <t>303</t>
  </si>
  <si>
    <t>713122141</t>
  </si>
  <si>
    <t>Izolace pro pochozí půdy prkna dřevěná lepená na rošt z EPS trámců pomocí nízkoexpanzní pěny</t>
  </si>
  <si>
    <t>304</t>
  </si>
  <si>
    <t>713122151</t>
  </si>
  <si>
    <t>Izolace pro pochozí půdy Příplatek k cenám za zbroušení roštu z EPS trámců k vyrovnání nerovnosti povrchu</t>
  </si>
  <si>
    <t>613.9*0.3=184.170 [A] 
Celkem: 184.17=184.170 [B]</t>
  </si>
  <si>
    <t>305</t>
  </si>
  <si>
    <t>713151111</t>
  </si>
  <si>
    <t>Montáž tepelné izolace střech šikmých rohožemi, pásy, deskami (izolační materiál ve specifikaci) kladenými volně mezi krokve</t>
  </si>
  <si>
    <t>311.5+323=634.500 [A] 
Celkem: 634.5=634.500 [B]</t>
  </si>
  <si>
    <t>306</t>
  </si>
  <si>
    <t>63148105</t>
  </si>
  <si>
    <t>deska tepelně izolační minerální univerzální ?=0,038-0,039 tl 120mm</t>
  </si>
  <si>
    <t>634.5*1.05 Přepočtené koeficientem množství=666.225 [A] 
Celkem: 666.225=666.225 [B]</t>
  </si>
  <si>
    <t>307</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</si>
  <si>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</si>
  <si>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</si>
  <si>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</si>
  <si>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308</t>
  </si>
  <si>
    <t>28343111</t>
  </si>
  <si>
    <t>fólie PE nevyztužená pro parotěsnou vrstvu podlah, stěn, stropů a střech nad 200g/m2</t>
  </si>
  <si>
    <t>634.5*1.1655 Přepočtené koeficientem množství=739.510 [A] 
Celkem: 739.51=739.510 [B]</t>
  </si>
  <si>
    <t>309</t>
  </si>
  <si>
    <t>310</t>
  </si>
  <si>
    <t>55349616</t>
  </si>
  <si>
    <t>rohož strukturní PA dělící pod drážkovanou plechovou krytinu tl 8mm</t>
  </si>
  <si>
    <t>311</t>
  </si>
  <si>
    <t>713291132</t>
  </si>
  <si>
    <t>Montáž tepelné izolace chlazených a temperovaných místností - doplňky a konstrukční součásti parotěsné zábrany stropů vrchem fólií</t>
  </si>
  <si>
    <t>312</t>
  </si>
  <si>
    <t>28329274</t>
  </si>
  <si>
    <t>fólie PE vyztužená pro parotěsnou vrstvu (reakce na oheň - třída E) 110g/m2</t>
  </si>
  <si>
    <t>94.26*1.1655 Přepočtené koeficientem množství=109.860 [A] 
Celkem: 109.86=109.860 [B]</t>
  </si>
  <si>
    <t>313</t>
  </si>
  <si>
    <t>998713103</t>
  </si>
  <si>
    <t>Přesun hmot pro izolace tepelné stanovený z hmotnosti přesunovaného materiálu vodorovná dopravní vzdálenost do 50 m v objektech výšky přes 12 m do 24 m</t>
  </si>
  <si>
    <t>314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</si>
  <si>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</si>
  <si>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</si>
  <si>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</si>
  <si>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315</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</si>
  <si>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</si>
  <si>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</si>
  <si>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</si>
  <si>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725</t>
  </si>
  <si>
    <t>Zdravotechnika - zařizovací předměty</t>
  </si>
  <si>
    <t>316</t>
  </si>
  <si>
    <t>725110811</t>
  </si>
  <si>
    <t>Demontáž klozetů splachovacích s nádrží nebo tlakovým splachovačem</t>
  </si>
  <si>
    <t>SOUBOR</t>
  </si>
  <si>
    <t>1NP15=15.000 [A] 
2NP5=5.000 [B] 
3NP1=1.000 [C] 
Celkem: 15+5+1=21.000 [D]</t>
  </si>
  <si>
    <t>317</t>
  </si>
  <si>
    <t>725130811</t>
  </si>
  <si>
    <t>Demontáž pisoárových stání s nádrží jednodílných</t>
  </si>
  <si>
    <t>318</t>
  </si>
  <si>
    <t>725210821</t>
  </si>
  <si>
    <t>Demontáž umyvadel bez výtokových armatur umyvadel</t>
  </si>
  <si>
    <t>1NP15=15.000 [A] 
2NP7=7.000 [B] 
3NP1=1.000 [C] 
''4NP' 
Celkem: 15+7+1=23.000 [D]</t>
  </si>
  <si>
    <t>319</t>
  </si>
  <si>
    <t>725220841</t>
  </si>
  <si>
    <t>Demontáž van ocelových rohových</t>
  </si>
  <si>
    <t>2NP1=1.000 [A] 
Celkem: 1=1.000 [B]</t>
  </si>
  <si>
    <t>320</t>
  </si>
  <si>
    <t>725220851</t>
  </si>
  <si>
    <t>Demontáž van akrylátových</t>
  </si>
  <si>
    <t>2NP3=3.000 [A] 
3NP1=1.000 [B] 
Celkem: 3+1=4.000 [C]</t>
  </si>
  <si>
    <t>321</t>
  </si>
  <si>
    <t>725240811</t>
  </si>
  <si>
    <t>Demontáž sprchových kabin a vaniček bez výtokových armatur kabin</t>
  </si>
  <si>
    <t>322</t>
  </si>
  <si>
    <t>R-OV.12</t>
  </si>
  <si>
    <t>D+M dělící stěny mezi pisoáry, poz. OV.12</t>
  </si>
  <si>
    <t>323</t>
  </si>
  <si>
    <t>R-OV.17</t>
  </si>
  <si>
    <t>D+M zrcadla WC imobilní, poz. OV.17</t>
  </si>
  <si>
    <t>324</t>
  </si>
  <si>
    <t>R-OV.18</t>
  </si>
  <si>
    <t>D+M madla sklopného délky 700 mm, poz. OV.18</t>
  </si>
  <si>
    <t>325</t>
  </si>
  <si>
    <t>R-OV.19</t>
  </si>
  <si>
    <t>D+M madla pevného délky 900 mm, poz. OV.19</t>
  </si>
  <si>
    <t>326</t>
  </si>
  <si>
    <t>R-OV.20</t>
  </si>
  <si>
    <t>D+M madla pevného svislého délky 500 mm, poz. OV.20</t>
  </si>
  <si>
    <t>327</t>
  </si>
  <si>
    <t>725310821</t>
  </si>
  <si>
    <t>Demontáž dřezů jednodílných bez výtokových armatur na konzolách</t>
  </si>
  <si>
    <t>1NP4=4.000 [A] 
2NP2=2.000 [B] 
Celkem: 4+2=6.000 [C]</t>
  </si>
  <si>
    <t>328</t>
  </si>
  <si>
    <t>725820802</t>
  </si>
  <si>
    <t>Demontáž baterií stojánkových do 1 otvoru</t>
  </si>
  <si>
    <t>'umyvadla' 
1NP15=15.000 [A] 
2NP7=7.000 [B] 
3NP1=1.000 [C] 
''4NP' 
Celkem: 15+7+1=23.000 [D]</t>
  </si>
  <si>
    <t>329</t>
  </si>
  <si>
    <t>725840850</t>
  </si>
  <si>
    <t>Demontáž baterií sprchových diferenciálních do G 3/4 x 1</t>
  </si>
  <si>
    <t>330</t>
  </si>
  <si>
    <t>725860811</t>
  </si>
  <si>
    <t>Demontáž zápachových uzávěrek pro zařizovací předměty jednoduchých</t>
  </si>
  <si>
    <t>15+4=19.000 [A] 
Celkem: 19=19.000 [B]</t>
  </si>
  <si>
    <t>331</t>
  </si>
  <si>
    <t>725991811</t>
  </si>
  <si>
    <t>Demontáž ostatní konzol pro potrubí vysekáním ze zdi (bez úpravy otvoru) nebo upálením (včetně začištění konců) jednoduchých</t>
  </si>
  <si>
    <t>332</t>
  </si>
  <si>
    <t>725991812</t>
  </si>
  <si>
    <t>Demontáž ostatní konzol pro potrubí vysekáním ze zdi (bez úpravy otvoru) nebo upálením (včetně začištění konců) zdvojených</t>
  </si>
  <si>
    <t>735</t>
  </si>
  <si>
    <t>Ústřední vytápění - otopná tělesa</t>
  </si>
  <si>
    <t>333</t>
  </si>
  <si>
    <t>735411811</t>
  </si>
  <si>
    <t>Demontáž konvektorů stavební délky do 700 mm</t>
  </si>
  <si>
    <t>1.023ks*2=6.000 [A] 
1.032ks*2=4.000 [B] 
1.041ks*2=2.000 [C] 
1.013ks*2=6.000 [D] 
1.512ks*2=4.000 [E] 
1.503ks*2=6.000 [F] 
Celkem: 6+4+2+6+4+6=28.000 [G]</t>
  </si>
  <si>
    <t>334</t>
  </si>
  <si>
    <t>735410911</t>
  </si>
  <si>
    <t>Opravy konvektorů zpětná montáž konvektorů stavební délky do 700 mm</t>
  </si>
  <si>
    <t>1.023ks=3.000 [A] 
1.032ks=2.000 [B] 
1.041ks=1.000 [C] 
1.013ks=3.000 [D] 
1.512ks=2.000 [E] 
1.503ks=3.000 [F] 
Celkem: 3+2+1+3+2+3=14.000 [G]</t>
  </si>
  <si>
    <t>335</t>
  </si>
  <si>
    <t>735419115</t>
  </si>
  <si>
    <t>Konvektory nástěnné montáž konvektorů s osazením na hmoždinky, stavební délky do 1600 mm</t>
  </si>
  <si>
    <t>336</t>
  </si>
  <si>
    <t>735511008</t>
  </si>
  <si>
    <t>Trubkové teplovodní podlahové vytápění rozvod v systémové desce systémová deska s tepelnou izolací, výšky 50 až 53 mm</t>
  </si>
  <si>
    <t>337</t>
  </si>
  <si>
    <t>998735103</t>
  </si>
  <si>
    <t>Přesun hmot pro otopná tělesa stanovený z hmotnosti přesunovaného materiálu vodorovná dopravní vzdálenost do 50 m v objektech výšky přes 12 do 24 m</t>
  </si>
  <si>
    <t>338</t>
  </si>
  <si>
    <t>998735181</t>
  </si>
  <si>
    <t>Přesun hmot pro otopná tělesa stanovený z hmotnosti přesunovaného materiálu Příplatek k cenám za přesun prováděný bez použití mechanizace pro jakoukoliv výšku o</t>
  </si>
  <si>
    <t>Přesun hmot pro otopná tělesa stanovený z hmotnosti přesunovaného materiálu Příplatek k cenám za přesun prováděný bez použití mechanizace pro jakoukoliv výšku objektu</t>
  </si>
  <si>
    <t>339</t>
  </si>
  <si>
    <t>998735193</t>
  </si>
  <si>
    <t>Přesun hmot pro otopná tělesa stanovený z hmotnosti přesunovaného materiálu Příplatek k cenám za zvětšený přesun přes vymezenou největší dopravní vzdálenost do</t>
  </si>
  <si>
    <t>Přesun hmot pro otopná tělesa stanovený z hmotnosti přesunovaného materiálu Příplatek k cenám za zvětšený přesun přes vymezenou největší dopravní vzdálenost do 500 m</t>
  </si>
  <si>
    <t>741</t>
  </si>
  <si>
    <t>Elektroinstalace - silnoproud</t>
  </si>
  <si>
    <t>340</t>
  </si>
  <si>
    <t>741374911</t>
  </si>
  <si>
    <t>Demontáž svítidel se zachováním funkčnosti exteriérových s integrovaným zdrojem LED vestavných stropních</t>
  </si>
  <si>
    <t>1.041ks*2=2.000 [A] 
1.014ks=4.000 [B] 
1.512ks=2.000 [C] 
1.502ks*2=4.000 [D] 
Celkem: 2+4+2+4=12.000 [E]</t>
  </si>
  <si>
    <t>341</t>
  </si>
  <si>
    <t>741371004</t>
  </si>
  <si>
    <t>Montáž svítidel zářivkových se zapojením vodičů bytových nebo společenských místností stropních přisazených 2 zdroje s krytem</t>
  </si>
  <si>
    <t>762</t>
  </si>
  <si>
    <t>Konstrukce tesařské</t>
  </si>
  <si>
    <t>342</t>
  </si>
  <si>
    <t>762083122</t>
  </si>
  <si>
    <t>Impregnace řeziva máčením proti dřevokaznému hmyzu, houbám a plísním, třída ohrožení 3 a 4 (dřevo v exteriéru)</t>
  </si>
  <si>
    <t>'lávka v podkroví - podkladní hranoly' 
((173.935+1.25*17+4.75)*1.1)*0.27*0.15=8.907 [A] 
zábradlí lávka v podkroví173.935*4.4*0.08*0.08=4.898 [B] 
přístřešek na kola88.01*0.15*0.1=1.320 [C] 
zastřešní perónu kratší část - vedle 8.907 za výtahem152.6*0.15*0.1=2.289 [D] 
zastřešení peronu delší část371.2*0.15*0.1=5.568 [E] 
část 8.907 100x160(13+17.1+17.22+14.5+14.9+14.9)*0.12*0.18=1.979 [F] 
komínové výměny část 8.907((0.9*2+1*2)*7+(0.75*2+0.45*2)*5)*0.1*0.15=0.579 [G] 
část 8.907 100x160(10.8+17.3+17.2+13+14.4+15*2)*0.12*0.18=2.218 [H] 
nejvyšší věž komínové výměny 8.907 nové trámoví u střešních otvorů((0.9*2+1*2)+(0.75*2+0.45*2)*2)*0.1*0.15=0.129 [I] 
přístřešky nové trámoví u střešních otvorů((0.75*2+0.45*2)*2)*0.1*0.15=0.072 [J] 
část 4.898  nové trámoví u střešních otvorů((0.75*2+0.45*2))*0.15*0.1=0.036 [K] 
část 4.898(8.9*10+9.1*10+6.5*2)*0.15*0.12=3.474 [L] 
laťování1657.61*0.05*0.05*4=16.576 [M] 
bednění1685.11*0.03=50.553 [N] 
Celkem: 8.907+4.898+1.32+2.289+5.568+1.979+0.579+2.218+0.129+0.072+0.036+3.474+16.576+50.553=98.598 [O]</t>
  </si>
  <si>
    <t>343</t>
  </si>
  <si>
    <t>762191961</t>
  </si>
  <si>
    <t>Zabednění otvorů ve stěnách deskami - montáž (materiál ve specifikaci) tvrdými (cementotřískovými, cementovými, dřevoštěpkovými apod), plochy jednotlivě do 1 m2</t>
  </si>
  <si>
    <t>344</t>
  </si>
  <si>
    <t>60722252</t>
  </si>
  <si>
    <t>deska dřevotřísková surová 2070x2800mm tl 12mm</t>
  </si>
  <si>
    <t>171.554*1.1 Přepočtené koeficientem množství=188.709 [A] 
Celkem: 188.709=188.709 [B]</t>
  </si>
  <si>
    <t>345</t>
  </si>
  <si>
    <t>762211340</t>
  </si>
  <si>
    <t>Montáž schodiště křivočarého bez podstupnic, se skosenými stupnicemi, šířka ramene přes 1,00 do 1,50 m, stupně z fošen</t>
  </si>
  <si>
    <t>nové dřevěné schodiště část 52.521*1.25+21*1.25=52.500 [A] 
Celkem: 52.5=52.500 [B]</t>
  </si>
  <si>
    <t>346</t>
  </si>
  <si>
    <t>60511125</t>
  </si>
  <si>
    <t>řezivo stavební fošny prismované středové š do 160mm dl 2-5m</t>
  </si>
  <si>
    <t>nové dřevěné schodiště část 0.462(21*1.25*0.25+21*0.19*1.25)*0.04=0.462 [A] 
Celkem: 0.462=0.462 [B]</t>
  </si>
  <si>
    <t>347</t>
  </si>
  <si>
    <t>762222141</t>
  </si>
  <si>
    <t>Montáž zábradlí osové vzdálenosti sloupků do 1500 mm rovného</t>
  </si>
  <si>
    <t>348</t>
  </si>
  <si>
    <t>RMAT0002</t>
  </si>
  <si>
    <t>zábradlí dřevěné</t>
  </si>
  <si>
    <t>173.935*1.1 Přepočtené koeficientem množství=191.329 [A] 
Celkem: 191.329=191.329 [B]</t>
  </si>
  <si>
    <t>349</t>
  </si>
  <si>
    <t>762295001</t>
  </si>
  <si>
    <t>Spojovací prostředky schodišť a zábradlí hřebíky, svory, fixační prkna, vruty</t>
  </si>
  <si>
    <t>350</t>
  </si>
  <si>
    <t>762322912</t>
  </si>
  <si>
    <t>Ztužení konstrukcí (materiál v ceně) hranoly průřezové plochy přes 100 cm2</t>
  </si>
  <si>
    <t>351</t>
  </si>
  <si>
    <t>762331822</t>
  </si>
  <si>
    <t>Demontáž vázaných konstrukcí krovů k dalšímu použití sklonu do 60° z hranolů, hranolků, fošen, průřezové plochy přes 120 do 224 cm2</t>
  </si>
  <si>
    <t>přístřešek na kola88.01=88.010 [A] 
zastřešní perónu kratší část - vedle 88.01 za výtahem152.6=152.600 [B] 
zastřešení peronu delší část371.2=371.200 [C] 
Celkem: 88.01+152.6+371.2=611.810 [D]</t>
  </si>
  <si>
    <t>352</t>
  </si>
  <si>
    <t>762331911</t>
  </si>
  <si>
    <t>Vyřezání části střešní vazby vázané konstrukce krovů průřezové plochy řeziva do 120 cm2, délky vyřezané části krovového prvku do 3 m</t>
  </si>
  <si>
    <t>353</t>
  </si>
  <si>
    <t>762333911</t>
  </si>
  <si>
    <t>Otesání střešní vazby z hranolů nebo hranolků, průřezové plochy do 120 cm2</t>
  </si>
  <si>
    <t>354</t>
  </si>
  <si>
    <t>762343963</t>
  </si>
  <si>
    <t>Zabednění otvorů ve střeše deskami - montáž (materiál ve specifikaci) tvrdými (cementotřískovými, cementovými, dřevoštěpkovými apod), otvoru plochy jednotlivě p</t>
  </si>
  <si>
    <t>Zabednění otvorů ve střeše deskami - montáž (materiál ve specifikaci) tvrdými (cementotřískovými, cementovými, dřevoštěpkovými apod), otvoru plochy jednotlivě přes 4 do 8 m2</t>
  </si>
  <si>
    <t>provizorní zakrytí střešního světlíku5.98*6.12=36.598 [A] 
Celkem: 36.598=36.598 [B]</t>
  </si>
  <si>
    <t>355</t>
  </si>
  <si>
    <t>60722255</t>
  </si>
  <si>
    <t>deska dřevotřísková surová 2070x2800mm tl 22mm</t>
  </si>
  <si>
    <t>36.598*1.1 Přepočtené koeficientem množství=40.258 [A] 
Celkem: 40.258=40.258 [B]</t>
  </si>
  <si>
    <t>356</t>
  </si>
  <si>
    <t>762511296R</t>
  </si>
  <si>
    <t>Podlahové konstrukce podkladové z dřevoštěpkových desek OSB dvouvrstvých šroubovaných na pero a drážku 2x18 mm</t>
  </si>
  <si>
    <t>lávka v podkroví - část 77.7381.25*(1+1.25+4.975+1.25+5.475+1.25+1+2.06+1.25+0.945+0.905+0.3+3.4+0.75+0.45+1.25+9+4.75*2+7.285+1+1.31+0.5+1.25+4.835)=77.738 [A] 
lávka v podkroví - část 77.7381.25*(1+2+1.98+1.25+4.95+1.25+0.75+5.65+1.25+0.75)=26.038 [B] 
lávka v podkroví - část 30.0811.25*(2.065+1.25+0.76+1.59+1.25+1.7+2.7+5.605+1.25+1.35+1.795+1.25+1.5)=30.081 [C] 
Celkem: 77.738+26.038+30.081=133.857 [D] 
133.857*1.15 Přepočtené koeficientem množství=153.936 [E] 
Celkem: 153.936=153.936 [F]</t>
  </si>
  <si>
    <t>357</t>
  </si>
  <si>
    <t>762512811R</t>
  </si>
  <si>
    <t>Demontáž kce podkladového roštu - trámky</t>
  </si>
  <si>
    <t>358</t>
  </si>
  <si>
    <t>762522812</t>
  </si>
  <si>
    <t>Demontáž podlah s polštáři z prken nebo fošen tl. přes 32 mm</t>
  </si>
  <si>
    <t>359</t>
  </si>
  <si>
    <t>762815811</t>
  </si>
  <si>
    <t>Demontáž záklopů stropů vrchních a zapuštěných k dalšímu použití z hrubých prken, tl. do 32 mm</t>
  </si>
  <si>
    <t>360</t>
  </si>
  <si>
    <t>762812964</t>
  </si>
  <si>
    <t>Zabednění záklopu stropu deskami - montáž (materiál ve specifikaci) tvrdými (cementotřískovými, cementovými, dřevoštěpkovými apod), plochy jednotlivě přes 4,00</t>
  </si>
  <si>
    <t>Zabednění záklopu stropu deskami - montáž (materiál ve specifikaci) tvrdými (cementotřískovými, cementovými, dřevoštěpkovými apod), plochy jednotlivě přes 4,00 do 8,00 m2</t>
  </si>
  <si>
    <t>361</t>
  </si>
  <si>
    <t>762 - R01</t>
  </si>
  <si>
    <t>Ošetření zhlaví trámů stropu a okolního zdiva (ošetření zdiva impregnačním nátěrem, ošetření zhlaví trámu nátěrem proti škudcům, plísním a dřevokazným houbám, p</t>
  </si>
  <si>
    <t>Ošetření zhlaví trámů stropu a okolního zdiva (ošetření zdiva impregnačním nátěrem, ošetření zhlaví trámu nátěrem proti škudcům, plísním a dřevokazným houbám, podložení zhlaví dubovým prkénkem a asfaltovým pasem)</t>
  </si>
  <si>
    <t>362</t>
  </si>
  <si>
    <t>762621120</t>
  </si>
  <si>
    <t>Osazení dveří tesařských jednokřídlových</t>
  </si>
  <si>
    <t>0.8*2=1.600 [A] 
Celkem: 1.6=1.600 [B]</t>
  </si>
  <si>
    <t>363</t>
  </si>
  <si>
    <t>762713121</t>
  </si>
  <si>
    <t>Montáž prostorových vázaných konstrukcí z řeziva hoblovaného průřezové plochy přes 120 do 224 cm2</t>
  </si>
  <si>
    <t>přístřešek na kola88.01=88.010 [A] 
zastřešní perónu kratší část - vedle 88.01 za výtahem152.6=152.600 [B] 
zastřešení peronu delší část371.2=371.200 [C] 
Celkem: 88.01+152.6+371.2=611.810 [D] 
611.81*1.2 Přepočtené koeficientem množství=734.172 [E] 
Celkem: 734.172=734.172 [F]</t>
  </si>
  <si>
    <t>364</t>
  </si>
  <si>
    <t>762331921</t>
  </si>
  <si>
    <t>Vyřezání části střešní vazby vázané konstrukce krovů průřezové plochy řeziva přes 120 do 224 cm2, délky vyřezané části krovového prvku do 3 m</t>
  </si>
  <si>
    <t>komínové výměny část 38.6(0.9*2+1*2)*7+(0.75*2+0.45*2)*5=38.600 [A] 
nejvyšší věž komínové výměny 38.6 nové trámoví u střešních otvorů(0.9*2+1*2)+(0.75*2+0.45*2)*2=8.600 [B] 
přístřešky nové trámoví u střešních otvorů(0.75*2+0.45*2)*2=4.800 [C] 
část 8.6  nové trámoví u střešních otvorů(0.75*2+0.45*2)=2.400 [D] 
Celkem: 38.6+8.6+4.8+2.4=54.400 [E]</t>
  </si>
  <si>
    <t>365</t>
  </si>
  <si>
    <t>762331923</t>
  </si>
  <si>
    <t>Vyřezání části střešní vazby vázané konstrukce krovů průřezové plochy řeziva přes 120 do 224 cm2, délky vyřezané části krovového prvku přes 5 do 8 m</t>
  </si>
  <si>
    <t>část B6.5*2=13.000 [A] 
Celkem: 13=13.000 [B]</t>
  </si>
  <si>
    <t>366</t>
  </si>
  <si>
    <t>762331924</t>
  </si>
  <si>
    <t>Vyřezání části střešní vazby vázané konstrukce krovů průřezové plochy řeziva přes 120 do 224 cm2, délky vyřezané části krovového prvku přes 8 m</t>
  </si>
  <si>
    <t>část 91.62 100x16013+17.1+17.22+14.5+14.9+14.9=91.620 [A] 
část 91.62 100x16010.8+17.3+17.2+13+14.4+15*2=102.700 [B] 
část 102.78.9*10+9.1*10=180.000 [C] 
Celkem: 91.62+102.7+180=374.320 [D]</t>
  </si>
  <si>
    <t>367</t>
  </si>
  <si>
    <t>762332922</t>
  </si>
  <si>
    <t>Doplnění střešní vazby řezivem (materiál v ceně) průřezové plochy přes 120 do 224 cm2</t>
  </si>
  <si>
    <t>část 91.62 100x16013+17.1+17.22+14.5+14.9+14.9=91.620 [A] 
komínové výměny část 91.62(0.9*2+1*2)*7+(0.75*2+0.45*2)*5=38.600 [B] 
část 91.62 100x16010.8+17.3+17.2+13+14.4+15*2=102.700 [C] 
nejvyšší věž komínové výměny 91.62 nové trámoví u střešních otvorů(0.9*2+1*2)+(0.75*2+0.45*2)*2=8.600 [D] 
přístřešky nové trámoví u střešních otvorů(0.75*2+0.45*2)*2=4.800 [E] 
část 38.6  nové trámoví u střešních otvorů(0.75*2+0.45*2)=2.400 [F] 
část 38.68.9*10+9.1*10+6.5*2=193.000 [G] 
Celkem: 91.62+38.6+102.7+8.6+4.8+2.4+193=441.720 [H] 
441.72*1.2 Přepočtené koeficientem množství=530.064 [I] 
Celkem: 530.064=530.064 [J]</t>
  </si>
  <si>
    <t>368</t>
  </si>
  <si>
    <t>762341250</t>
  </si>
  <si>
    <t>Montáž bednění střech rovných a šikmých sklonu do 60° s vyřezáním otvorů z prken hoblovaných</t>
  </si>
  <si>
    <t>1.věž, 2 m po obvodu2*(16.5+2.7+4.5+2.7+2.8)=58.400 [A] 
střední část, 2 m po obvodu4*10.9+4*11.5=89.600 [B] 
prostřední věž2*5*4=40.000 [C] 
2.věž2*(4.4+3+16.5+3+3)=59.800 [D] 
nejvyšší  věž4*17.3=69.200 [E] 
přístřešky30.45*4=121.800 [F] 
přístřešek na kola88.01=88.010 [G] 
zastřešní perónu kratší část - vedle 58.4 za výtahem152.6=152.600 [H] 
zastřešení peronu delší část371.2=371.200 [I] 
plechová krytina311.5+323=634.500 [J] 
Celkem: 58.4+89.6+40+59.8+69.2+121.8+88.01+152.6+371.2+634.5=1 685.110 [K] 
1685.11*1.25 Přepočtené koeficientem množství=2 106.388 [L] 
Celkem: 2106.388=2 106.388 [M]</t>
  </si>
  <si>
    <t>369</t>
  </si>
  <si>
    <t>60515121</t>
  </si>
  <si>
    <t>řezivo jehličnaté boční prkno 40-60mm</t>
  </si>
  <si>
    <t>1657.6*0.022=36.467 [A] 
Celkem: 36.467=36.467 [B]</t>
  </si>
  <si>
    <t>370</t>
  </si>
  <si>
    <t>762341821</t>
  </si>
  <si>
    <t>Demontáž bednění a laťování bednění střech rovných, obloukových, sklonu do 60° se všemi nadstřešními konstrukcemi z fošen hrubých, hoblovaných</t>
  </si>
  <si>
    <t>1.věž71.13+2*23.1=117.330 [A] 
střední část2*102.8+2*103.5=412.600 [B] 
prostřední věž4*20.8=83.200 [C] 
2.věž71.13+2*23.1=117.330 [D] 
nejvyšší  věž96.77*2=193.540 [E] 
přístřešky30.45*4=121.800 [F] 
přístřešek na kola88.01=88.010 [G] 
zastřešní perónu kratší část - vedle 117.33 za výtahem152.6=152.600 [H] 
zastřešení peronu delší část371.2=371.200 [I] 
Celkem: 117.33+412.6+83.2+117.33+193.54+121.8+88.01+152.6+371.2=1 657.610 [J]</t>
  </si>
  <si>
    <t>371</t>
  </si>
  <si>
    <t>762342311</t>
  </si>
  <si>
    <t>Montáž laťování střech složitých sklonu do 60° při osové vzdálenosti latí do 150 mm</t>
  </si>
  <si>
    <t>372</t>
  </si>
  <si>
    <t>60514114</t>
  </si>
  <si>
    <t>řezivo jehličnaté lať impregnovaná dl 4 m</t>
  </si>
  <si>
    <t>373</t>
  </si>
  <si>
    <t>762381012</t>
  </si>
  <si>
    <t>Heverování a podepření tesařských konstrukcí krovů plná vazba, rozpětí přes 9 do 12,5 m</t>
  </si>
  <si>
    <t>374</t>
  </si>
  <si>
    <t>762381015</t>
  </si>
  <si>
    <t>Heverování a podepření tesařských konstrukcí krovů plná vazba, rozpětí přes 20 m</t>
  </si>
  <si>
    <t>36=36.000 [A] 
Celkem: 36=36.000 [B]</t>
  </si>
  <si>
    <t>375</t>
  </si>
  <si>
    <t>762381111</t>
  </si>
  <si>
    <t>Ukotvení komínu ke krovu do šikmé plochy nebo do hřebene</t>
  </si>
  <si>
    <t>komínové výměny část 88=8.000 [A] 
nejvyšší věž1=1.000 [B] 
část 12=2.000 [C] 
Celkem: 8+1+2=11.000 [D]</t>
  </si>
  <si>
    <t>376</t>
  </si>
  <si>
    <t>762395000</t>
  </si>
  <si>
    <t>Spojovací prostředky krovů, bednění a laťování, nadstřešních konstrukcí svory, prkna, hřebíky, pásová ocel, vruty</t>
  </si>
  <si>
    <t>3.82=3.820 [A] 
Celkem: 3.82=3.820 [B]</t>
  </si>
  <si>
    <t>377</t>
  </si>
  <si>
    <t>7625112R</t>
  </si>
  <si>
    <t>Podlahové konstrukce podkladové z dřevoštěpkových desek OSB dvouvrstvých šroubovaných na pero a drážku 2x22 mm</t>
  </si>
  <si>
    <t>N17Na 
602.63*1.15 Přepočtené koeficientem množství=693.025 [A] 
Celkem: 693.025=693.025 [B]</t>
  </si>
  <si>
    <t>378</t>
  </si>
  <si>
    <t>762522915</t>
  </si>
  <si>
    <t>Doplnění tesařské podlahy prkny nebo fošnami - montáž (materiál ve specifikaci) bez polštářů, s urovnáním násypu tl. do 32 mm nehoblovanými nebo podkladními, na</t>
  </si>
  <si>
    <t>Doplnění tesařské podlahy prkny nebo fošnami - montáž (materiál ve specifikaci) bez polštářů, s urovnáním násypu tl. do 32 mm nehoblovanými nebo podkladními, na sraz, plochy jednotlivě do 0,25 m2</t>
  </si>
  <si>
    <t>379</t>
  </si>
  <si>
    <t>762810012</t>
  </si>
  <si>
    <t>Záklop stropů z dřevoštěpkových desek OSB šroubovaných na trámy na sraz, tloušťky desky 12 mm</t>
  </si>
  <si>
    <t>SD05*2 
204.6*1.1 Přepočtené koeficientem množství=225.060 [A] 
Celkem: 225.06=225.060 [B]</t>
  </si>
  <si>
    <t>380</t>
  </si>
  <si>
    <t>762821953</t>
  </si>
  <si>
    <t>Vyřezání části stropního trámu průřezové pochyl přes 450 cm2, délky vyřezané části trámu přes 5 do 8 m</t>
  </si>
  <si>
    <t>'předpoklad výměny stropních trámů - 50%; odhad osové vzdálenosti 800 mm' 
2.01 (5.49+0.60)*4.85/0.80*0.5=18.460 [A] 
2.02 (5.46+0.60)*4.88/0.80*0.5=18.483 [B] 
2.03 (5.46+0.60)*9.50/0.80*0.5=35.981 [C] 
2.06-2.08 (4.89+0.50)*1.660/0.80*0.5=5.592 [D] 
2.09 (1.82+0.50)*1.61/0.80*0.5=2.335 [E] 
2.10 (5.57+0.60)*6.075/0.80*0.5=23.427 [F] 
2.11 (1.375+0.50)*1.495/0.80*0.5=1.752 [G] 
2.12 (5.49+0.60)*3.855/0.80*0.5=14.673 [H] 
2.14-2.20 (5.80+0.60)*6.465/0.80*0.5=25.860 [I] 
2.17 (5.49+0.60)*7.54/0.80*0.5=28.699 [J] 
2.13;2.19-2.21 (5.57+0.50)*6.265/0.80*0.05+7.43*1.51/0.80*0.5=9.389 [K] 
2.22 (1.813+0.50)*1.475/0.80*0.5=2.132 [L] 
2.23 (1.41+0.50)*1.665/0.80*0.5=1.988 [M] 
2.25 (5.49+0.60)*8.58/0.80*0.5=32.658 [N] 
2.28-2.31 (5.45+0.50)*14.565/0.80*0.5=54.164 [O] 
2.33-2.34 (2.935+0.50)*2.23/0.80*0.5=4.788 [P] 
2.35 (4.01+0.50)*7.14/0.80*0.5=20.126 [Q] 
2.36-2.37 (3.205+0.50)*5.375/0.80*0.5=12.446 [R] 
2.38-2.40 (4.195+0.50)*7.09/0.80*0.5=20.805 [S] 
3.02-3.03 (2.935+0.50)*2.275/0.80*0.5=4.884 [T] 
3.04 (7.14+0.50)*4.035/0.80*0.5=19.267 [U] 
3.05-3.06 (3.205+0.60)*5.40/0.80*0.5=12.842 [V] 
3.07-3.09 (7.14+0.50)*4.245/0.80*0.5=20.270 [W] 
Celkem: 18.46+18.483+35.981+5.592+2.335+23.427+1.752+14.673+25.86+28.699+9.389+2.132+1.988+32.658+54.164+4.788+20.126+12.446+20.805+4.884+19.267+12.842+20.27=391.021 [X]</t>
  </si>
  <si>
    <t>381</t>
  </si>
  <si>
    <t>762822935</t>
  </si>
  <si>
    <t>Doplnění části stropního trámu - montáž (materiál ve specifikaci) průřezové plochy přes 450 do 600 cm2</t>
  </si>
  <si>
    <t>382</t>
  </si>
  <si>
    <t>60512146</t>
  </si>
  <si>
    <t>hranol stavební řezivo průřezu nad 450cm2 dl 6-8m</t>
  </si>
  <si>
    <t>391*0.200*0.240=18.768 [A] 
Celkem: 18.768=18.768 [B] 
18.768 * 1.1Koeficient množství=20.645 [C]</t>
  </si>
  <si>
    <t>383</t>
  </si>
  <si>
    <t>762842121</t>
  </si>
  <si>
    <t>Montáž podbíjení střech šikmých, vnějšího přesahu šířky do 0,8 m (pouze pro prkna přibíjená rovnoběžně s krokvemi) z hoblovaných prken na sraz</t>
  </si>
  <si>
    <t>(10.1+10.1+36.52+103+4.5+20.6+3.1*4+4.3*4+4.1*8)+42.3=289.520 [A] 
Celkem: 289.52=289.520 [B]</t>
  </si>
  <si>
    <t>384</t>
  </si>
  <si>
    <t>619996127</t>
  </si>
  <si>
    <t>Ochrana stavebních konstrukcí a samostatných prvků včetně pozdějšího odstranění obedněním z OSB desek svislých ploch</t>
  </si>
  <si>
    <t>141.22=141.220 [A] 
Celkem: 141.22=141.220 [B]</t>
  </si>
  <si>
    <t>385</t>
  </si>
  <si>
    <t>619996117</t>
  </si>
  <si>
    <t>Ochrana stavebních konstrukcí a samostatných prvků včetně pozdějšího odstranění obedněním z OSB desek podlahy</t>
  </si>
  <si>
    <t>p100N 
'p101N 
'p102N 
'p103N 
'p104N 
'p107N 
'p108N 
'p110N 
'p140N 'odbavovací místnost - repas' 
'p141N 'chodba - památková dlažba' 
'p148N 
'p149N 
'p150N 
'p151N 
'Celkem:  
391.5*1.15 Přepočtené koeficientem množství=450.225 [A] 
Celkem: 450.225=450.225 [B]</t>
  </si>
  <si>
    <t>386</t>
  </si>
  <si>
    <t>619996137R</t>
  </si>
  <si>
    <t>Ochrana stavebních konstrukcí a samostatných prvků včetně pozdějšího odstranění obedněním z OSB desek samostatných konstrukcí a prvků</t>
  </si>
  <si>
    <t>'konstrukce-kombinace OSB a polykarbonát pro zachování prostupu světla během rekonstrukce do pracovních prostor' 
provizorní ochranná stěna OSB 1.022.96*(3.615+3.16+1.1)=23.310 [A] 
provizorní ochranná stěna OSB 1.013.08*8.2=25.256 [B] 
provizorní ochranná stěna OSB 1.033.2*4.52=14.464 [C] 
provizorní ochranná stěna OSB 1.043.2*(1.45+0.9+0.71)=9.792 [D] 
provizorní ochranná stěna OSB 1.503.7*(1+4.215)=19.296 [E] 
provizorní ochranná stěna OSB 1.513.7*(1+4.25+1)=23.125 [F] 
Celkem: 23.31+25.256+14.464+9.792+19.296+23.125=115.243 [G] 
115.243*1.2 Přepočtené koeficientem množství=138.292 [H] 
Celkem: 138.292=138.292 [I]</t>
  </si>
  <si>
    <t>1041</t>
  </si>
  <si>
    <t>998762103</t>
  </si>
  <si>
    <t>Přesun hmot pro konstrukce tesařské stanovený z hmotnosti přesunovaného materiálu vodorovná dopravní vzdálenost do 50 m v objektech výšky přes 12 do 24 m</t>
  </si>
  <si>
    <t>1042</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</si>
  <si>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</si>
  <si>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</si>
  <si>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</si>
  <si>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1043</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</si>
  <si>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</si>
  <si>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</si>
  <si>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</si>
  <si>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1044</t>
  </si>
  <si>
    <t>762895000</t>
  </si>
  <si>
    <t>Spojovací prostředky záklopu stropů, stropnic, podbíjení hřebíky, svory</t>
  </si>
  <si>
    <t>20.645=20.645 [A]</t>
  </si>
  <si>
    <t>1045</t>
  </si>
  <si>
    <t>762332924</t>
  </si>
  <si>
    <t>Doplnění střešní vazby řezivem (materiál v ceně) průřezové plochy přes 288 do 450 cm2</t>
  </si>
  <si>
    <t>600=600.000 [A] 
Mezisoučet: 600=600.000 [B]</t>
  </si>
  <si>
    <t>1046</t>
  </si>
  <si>
    <t>762821951</t>
  </si>
  <si>
    <t>Vyřezání části stropního trámu průřezové plochy přes 450 cm2, délky vyřezané části trámu přes 1 do 3 m</t>
  </si>
  <si>
    <t>200=200.000 [A]</t>
  </si>
  <si>
    <t>1047</t>
  </si>
  <si>
    <t>762821952</t>
  </si>
  <si>
    <t>Vyřezání části stropního trámu průřezové plochy přes 450 cm2, délky vyřezané části trámu přes 3 do 5 m</t>
  </si>
  <si>
    <t>1048</t>
  </si>
  <si>
    <t>763</t>
  </si>
  <si>
    <t>Konstrukce suché výstavby</t>
  </si>
  <si>
    <t>390</t>
  </si>
  <si>
    <t>763131822</t>
  </si>
  <si>
    <t>Demontáž podhledu nebo samostatného požárního předělu ze sádrokartonových desek s nosnou konstrukcí dvouvrstvou z ocelových profilů, opláštění dvojité</t>
  </si>
  <si>
    <t>391</t>
  </si>
  <si>
    <t>763231821</t>
  </si>
  <si>
    <t>Demontáž podhledu ze sádrovláknitých desek s nosnou konstrukcí z ocelových profilů, opláštění jednoduché</t>
  </si>
  <si>
    <t>392</t>
  </si>
  <si>
    <t>763712821</t>
  </si>
  <si>
    <t>Demontáž svislé konstrukce sloupů, stojek, zavětrovacích prvků plnostěnných, průřezové plochy do 150 cm2</t>
  </si>
  <si>
    <t>provizorní ochranná stěna OSB 1.028*3=24.000 [A] 
provizorní ochranná stěna OSB 1.019*3=27.000 [B] 
provizorní ochranná stěna OSB 1.035*3=15.000 [C] 
provizorní ochranná stěna OSB 1.043*3.2=9.600 [D] 
provizorní ochranná stěna OSB 1.506*3.7=22.200 [E] 
provizorní ochranná stěna OSB 1.517*3.7=25.900 [F] 
Celkem: 24+27+15+9.6+22.2+25.9=123.700 [G]</t>
  </si>
  <si>
    <t>393</t>
  </si>
  <si>
    <t>763111313</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</si>
  <si>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</si>
  <si>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bez izolace, EI do 30</t>
  </si>
  <si>
    <t>394</t>
  </si>
  <si>
    <t>763111494</t>
  </si>
  <si>
    <t>Příčka ze sádrokartonových desek s nosnou konstrukcí z jednoduchých ocelových profilů UW, CW dvojitě opláštěná deskami kombinovanými vysokopevnostními protipožá</t>
  </si>
  <si>
    <t>Příčka ze sádrokartonových desek s nosnou konstrukcí z jednoduchých ocelových profilů UW, CW dvojitě opláštěná deskami kombinovanými vysokopevnostními protipožárními impregnovanými s vysokou mechanickou odolností DFRIH2 tl. 12,5 mm a protipožárními DF tl. 12,5 mm s izolací, EI 90, příčka tl. 125 mm, profil 75, Rw do 58 dB</t>
  </si>
  <si>
    <t>395</t>
  </si>
  <si>
    <t>763111717</t>
  </si>
  <si>
    <t>Příčka ze sádrokartonových desek ostatní konstrukce a práce na příčkách ze sádrokartonových desek základní penetrační nátěr (oboustranný)</t>
  </si>
  <si>
    <t>396</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</si>
  <si>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</si>
  <si>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</si>
  <si>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</si>
  <si>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397</t>
  </si>
  <si>
    <t>763131714</t>
  </si>
  <si>
    <t>Podhled ze sádrokartonových desek ostatní práce a konstrukce na podhledech ze sádrokartonových desek základní penetrační nátěr</t>
  </si>
  <si>
    <t>398</t>
  </si>
  <si>
    <t>763131751</t>
  </si>
  <si>
    <t>Podhled ze sádrokartonových desek ostatní práce a konstrukce na podhledech ze sádrokartonových desek montáž parotěsné zábrany</t>
  </si>
  <si>
    <t>399</t>
  </si>
  <si>
    <t>28329012</t>
  </si>
  <si>
    <t>fólie PE vyztužená pro parotěsnou vrstvu (reakce na oheň - třída F) 140g/m2</t>
  </si>
  <si>
    <t>520.41*1.1235 Přepočtené koeficientem množství=584.681 [A] 
Celkem: 584.681=584.681 [B]</t>
  </si>
  <si>
    <t>400</t>
  </si>
  <si>
    <t>763132261</t>
  </si>
  <si>
    <t>Podhled ze sádrokartonových desek – samostatný požární předěl dvouvrstvá nosná konstrukce z ocelových profilů CD, UD s požární odolností zdola bez izolace dvoji</t>
  </si>
  <si>
    <t>Podhled ze sádrokartonových desek – samostatný požární předěl dvouvrstvá nosná konstrukce z ocelových profilů CD, UD s požární odolností zdola bez izolace dvojitě opláštěná deskami protipožárními 2 x DF tl. 2 x 12,5 mm, EI 45</t>
  </si>
  <si>
    <t>401</t>
  </si>
  <si>
    <t>763132331</t>
  </si>
  <si>
    <t>Podhled ze sádrokartonových desek – samostatný požární předěl jednovrstvá spodní konstrukce z ocelových profilů CD, UD celoplošná izolace a CD profily vyplněny</t>
  </si>
  <si>
    <t>Podhled ze sádrokartonových desek – samostatný požární předěl jednovrstvá spodní konstrukce z ocelových profilů CD, UD celoplošná izolace a CD profily vyplněny izolací o objemové hmotnosti 40 kg/m3 s požární odolností zdola jednoduše opláštěná deskou impregnovanou se skelnou výztuží GM-FH1 12,5 mm, bez TI, EI 15</t>
  </si>
  <si>
    <t>402</t>
  </si>
  <si>
    <t>763132411</t>
  </si>
  <si>
    <t>Podhled ze sádrokartonových desek – samostatný požární předěl dvouvrstvá nosná konstrukce z ocelových profilů UA, CD s oboustrannou požární odolností, celoplošn</t>
  </si>
  <si>
    <t>Podhled ze sádrokartonových desek – samostatný požární předěl dvouvrstvá nosná konstrukce z ocelových profilů UA, CD s oboustrannou požární odolností, celoplošná izolace jednoduše opláštěná deskou protipožární DF tl. 15 mm, bez TI, EI Z/S 15/30</t>
  </si>
  <si>
    <t>403</t>
  </si>
  <si>
    <t>763131471</t>
  </si>
  <si>
    <t>Podhled ze sádrokartonových desek dvouvrstvá zavěšená spodní konstrukce z ocelových profilů CD, UD jednoduše opláštěná deskou impregnovanou protipožární DFH2, t</t>
  </si>
  <si>
    <t>Podhled ze sádrokartonových desek dvouvrstvá zavěšená spodní konstrukce z ocelových profilů CD, UD jednoduše opláštěná deskou impregnovanou protipožární DFH2, tl. 12,5 mm, bez izolace, REI do 90</t>
  </si>
  <si>
    <t>404</t>
  </si>
  <si>
    <t>76313262R</t>
  </si>
  <si>
    <t>Montáž roznášecí podlahové vrstvy 12,5 mm SDK</t>
  </si>
  <si>
    <t>405</t>
  </si>
  <si>
    <t>59030025</t>
  </si>
  <si>
    <t>deska SDK impregnovaná H2 tl 12,5mm</t>
  </si>
  <si>
    <t>623.41*1.05 Přepočtené koeficientem množství=654.581 [A] 
Celkem: 654.581=654.581 [B]</t>
  </si>
  <si>
    <t>406</t>
  </si>
  <si>
    <t>763153613</t>
  </si>
  <si>
    <t>Podlaha ze sádrokartonových desek montáž dílců systémových</t>
  </si>
  <si>
    <t>407</t>
  </si>
  <si>
    <t>59591003</t>
  </si>
  <si>
    <t>dílec SDK podlahový tl 25mm</t>
  </si>
  <si>
    <t>623.41*1.1 Přepočtené koeficientem množství=685.751 [A] 
Celkem: 685.751=685.751 [B]</t>
  </si>
  <si>
    <t>408</t>
  </si>
  <si>
    <t>763158115</t>
  </si>
  <si>
    <t>Podlaha ze sádrokartonových desek ostatní práce a konstrukce na sádrokartonových podlahách suchý podsyp tl. 10 mm</t>
  </si>
  <si>
    <t>409</t>
  </si>
  <si>
    <t>763158118</t>
  </si>
  <si>
    <t>Podlaha ze sádrokartonových desek ostatní práce a konstrukce na sádrokartonových podlahách suchý podsyp Příplatek k ceně -8115 za každý další 10 mm tloušťky suc</t>
  </si>
  <si>
    <t>Podlaha ze sádrokartonových desek ostatní práce a konstrukce na sádrokartonových podlahách suchý podsyp Příplatek k ceně -8115 za každý další 10 mm tloušťky suchého podsypu</t>
  </si>
  <si>
    <t>410</t>
  </si>
  <si>
    <t>763164532</t>
  </si>
  <si>
    <t>Obklad konstrukcí sádrokartonovými deskami včetně ochranných úhelníků ve tvaru L rozvinuté šíře přes 0,4 do 0,8 m, opláštěný deskou standardní A, tl. 15 mm</t>
  </si>
  <si>
    <t>1053.45=3.450 [A] 
Celkem: 3.45=3.450 [B]</t>
  </si>
  <si>
    <t>411</t>
  </si>
  <si>
    <t>763164552</t>
  </si>
  <si>
    <t>Obklad konstrukcí sádrokartonovými deskami včetně ochranných úhelníků ve tvaru L rozvinuté šíře přes 0,8 m, opláštěný deskou standardní A, tl. 15 mm</t>
  </si>
  <si>
    <t>1093.45=3.450 [A] 
Celkem: 3.45=3.450 [B]</t>
  </si>
  <si>
    <t>412</t>
  </si>
  <si>
    <t>763181311</t>
  </si>
  <si>
    <t>Výplně otvorů konstrukcí ze sádrokartonových desek montáž zárubně kovové s konstrukcí jednokřídlové</t>
  </si>
  <si>
    <t>1NP17=17.000 [A] 
Celkem: 17=17.000 [B]</t>
  </si>
  <si>
    <t>413</t>
  </si>
  <si>
    <t>55331589</t>
  </si>
  <si>
    <t>zárubeň jednokřídlá ocelová pro sádrokartonové příčky tl stěny 75-100mm rozměru 700/1970, 2100mm</t>
  </si>
  <si>
    <t>1NP9=9.000 [A] 
Celkem: 9=9.000 [B]</t>
  </si>
  <si>
    <t>414</t>
  </si>
  <si>
    <t>55331590</t>
  </si>
  <si>
    <t>zárubeň jednokřídlá ocelová pro sádrokartonové příčky tl stěny 75-100mm rozměru 800/1970, 2100mm</t>
  </si>
  <si>
    <t>1NP8=8.000 [A] 
Celkem: 8=8.000 [B]</t>
  </si>
  <si>
    <t>415</t>
  </si>
  <si>
    <t>76325112R</t>
  </si>
  <si>
    <t>Dřevovláknitá podlaha z desek tl 2x19 mm 230 kg/m3</t>
  </si>
  <si>
    <t>416</t>
  </si>
  <si>
    <t>763712211</t>
  </si>
  <si>
    <t>Montáž svislé konstrukce plnostěnné sloupy (mimo rámových), sloupky, paždíky, zavětrovací prvky, průřezové plochy do 150 cm2</t>
  </si>
  <si>
    <t>417</t>
  </si>
  <si>
    <t>60512125</t>
  </si>
  <si>
    <t>hranol stavební řezivo průřezu do 120cm2 do dl 6m</t>
  </si>
  <si>
    <t>provizorní ochranná stěna OSB 1.028*3*0.1*0.1=0.240 [A] 
provizorní ochranná stěna OSB 1.019*3*0.1*0.1=0.270 [B] 
provizorní ochranná stěna OSB 1.035*3*0.1*0.1=0.150 [C] 
provizorní ochranná stěna OSB 1.043*3.2*0.1*0.1=0.096 [D] 
provizorní ochranná stěna OSB 1.506*3.7*0.1*0.1=0.222 [E] 
provizorní ochranná stěna OSB 1.517*3.7*0.1*0.1=0.259 [F] 
Celkem: 0.24+0.27+0.15+0.096+0.222+0.259=1.237 [G] 
1.237*1.15 Přepočtené koeficientem množství=1.423 [H] 
Celkem: 1.423=1.423 [I]</t>
  </si>
  <si>
    <t>418</t>
  </si>
  <si>
    <t>998763102</t>
  </si>
  <si>
    <t>Přesun hmot pro dřevostavby stanovený z hmotnosti přesunovaného materiálu vodorovná dopravní vzdálenost do 50 m v objektech výšky přes 12 do 24 m</t>
  </si>
  <si>
    <t>419</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</si>
  <si>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</si>
  <si>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</si>
  <si>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</si>
  <si>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420</t>
  </si>
  <si>
    <t>998763194</t>
  </si>
  <si>
    <t>Přesun hmot pro dřevostavby stanovený z hmotnosti přesunovaného materiálu Příplatek k ceně za zvětšený přesun přes vymezenou největší dopravní vzdálenost do 100</t>
  </si>
  <si>
    <t>Přesun hmot pro dřevostavby stanovený z hmotnosti přesunovaného materiálu Příplatek k ceně za zvětšený přesun přes vymezenou největší dopravní vzdálenost do 1000 m</t>
  </si>
  <si>
    <t>764</t>
  </si>
  <si>
    <t>Konstrukce klempířské</t>
  </si>
  <si>
    <t>433</t>
  </si>
  <si>
    <t>764001801</t>
  </si>
  <si>
    <t>Demontáž klempířských konstrukcí podkladního plechu do suti</t>
  </si>
  <si>
    <t>17.6+2+10.5+1.5+1.5+10.5+2+36+6.5+17.6+17.6+30.5+6.5+16.4=176.700 [A] 
186.62=186.620 [B] 
Celkem: 176.7+186.62=363.320 [C]</t>
  </si>
  <si>
    <t>434</t>
  </si>
  <si>
    <t>764002812</t>
  </si>
  <si>
    <t>Demontáž klempířských konstrukcí okapového plechu do suti, v krytině skládané</t>
  </si>
  <si>
    <t>435</t>
  </si>
  <si>
    <t>764002821</t>
  </si>
  <si>
    <t>Demontáž klempířských konstrukcí střešního výlezu do suti</t>
  </si>
  <si>
    <t>3NP2=2.000 [A] 
4NP3=3.000 [B] 
Celkem: 2+3=5.000 [C]</t>
  </si>
  <si>
    <t>436</t>
  </si>
  <si>
    <t>764002851</t>
  </si>
  <si>
    <t>Demontáž klempířských konstrukcí oplechování parapetů do suti</t>
  </si>
  <si>
    <t>1NP1.5+2.05+1.05*13+1.4*8+1.05*4+1.05+1+1*2+1.4++1.4+1.05*2+1.05*2+2.1+1.05*9+1.05+1.025+2.35= 
2NP1.05*5+1.05*14+1.05*2+1.03*2+1.05*2+0.05*2+1.05*13+1.05*2=42.060 [B] 
3NP1.05*2+1.03*2+1.05*2=6.260 [C] 
4NP0.62*3*6=11.160 [D] 
Celkem: 59.625+42.06+6.26+11.16=119.105 [E]</t>
  </si>
  <si>
    <t>437</t>
  </si>
  <si>
    <t>764002871</t>
  </si>
  <si>
    <t>Demontáž klempířských konstrukcí lemování zdí do suti</t>
  </si>
  <si>
    <t>750.43=750.430 [A] 
Celkem: 750.43=750.430 [B]</t>
  </si>
  <si>
    <t>438</t>
  </si>
  <si>
    <t>764002881</t>
  </si>
  <si>
    <t>Demontáž klempířských konstrukcí lemování střešních prostupů do suti</t>
  </si>
  <si>
    <t>4.81=4.810 [A] 
Celkem: 4.81=4.810 [B]</t>
  </si>
  <si>
    <t>439</t>
  </si>
  <si>
    <t>764002891</t>
  </si>
  <si>
    <t>Demontáž klempířských konstrukcí lemování sloupků komínových lávek do suti</t>
  </si>
  <si>
    <t>440</t>
  </si>
  <si>
    <t>764004801</t>
  </si>
  <si>
    <t>Demontáž klempířských konstrukcí žlabu podokapního do suti</t>
  </si>
  <si>
    <t>365.84=365.840 [A] 
Celkem: 365.84=365.840 [B]</t>
  </si>
  <si>
    <t>441</t>
  </si>
  <si>
    <t>764004861</t>
  </si>
  <si>
    <t>Demontáž klempířských konstrukcí svodu do suti</t>
  </si>
  <si>
    <t>1*3.2+4*3.5+3*4+2*4.3+3*4.6+5*5.5+1*5.8+1*7+1*7.7+1*8.4+2*0.9+1*3.2+1*4.7+2*5.8+4*7=157.300 [A] 
Celkem: 157.3=157.300 [B]</t>
  </si>
  <si>
    <t>442</t>
  </si>
  <si>
    <t>764021448</t>
  </si>
  <si>
    <t>Podkladní plech z hliníkového plechu pod falcované šablony nebo šindele</t>
  </si>
  <si>
    <t>okapnice pod falc nosová286=286.000 [A] 
podkladní plech286=286.000 [B] 
Celkem: 286+286=572.000 [C]</t>
  </si>
  <si>
    <t>443</t>
  </si>
  <si>
    <t>764121401</t>
  </si>
  <si>
    <t>Krytina z hliníkového plechu s úpravou u okapů, prostupů a výčnělků střechy rovné drážkováním ze svitků rš 500 mm, sklon střechy do 30°</t>
  </si>
  <si>
    <t>přístřešek na kola98.01=98.010 [A] 
zastřešní perónu kratší část - vedle 98.01 za výtahem162.6=162.600 [B] 
zastřešení peronu delší část381.2=381.200 [C] 
321.5+323=644.500 [D] 
Celkem: 98.01+162.6+381.2+644.5=1 286.310 [E] 
1286.31*1.05 Přepočtené koeficientem množství=1 350.626 [F] 
Celkem: 1350.626=1 350.626 [G]</t>
  </si>
  <si>
    <t>444</t>
  </si>
  <si>
    <t>764121452</t>
  </si>
  <si>
    <t>Krytina z hliníkového plechu s úpravou u okapů, prostupů a výčnělků ze šablon, počet kusů přes 4 do 10 ks/m2 do 30°</t>
  </si>
  <si>
    <t>1.věž71.13+2*23.1=117.330 [A] 
střední část2*102.8+2*103.5=412.600 [B] 
prostřední věž4*20.8=83.200 [C] 
2.věž71.13+2*23.1=117.330 [D] 
nejvyšší  věž96.77*2=193.540 [E] 
přístřešky30.45*4=121.800 [F] 
Celkem: 117.33+412.6+83.2+117.33+193.54+121.8=1 045.800 [G] 
1045.8*1.03 Přepočtené koeficientem množství=1 077.174 [H] 
Celkem: 1077.174=1 077.174 [I]</t>
  </si>
  <si>
    <t>445</t>
  </si>
  <si>
    <t>764221406</t>
  </si>
  <si>
    <t>Oplechování střešních prvků z hliníkového plechu hřebene větraného, včetně větrací mřížky rš 500 mm</t>
  </si>
  <si>
    <t>16.47+13.8+16.47+16.47=63.210 [A] 
Celkem: 63.21=63.210 [B]</t>
  </si>
  <si>
    <t>446</t>
  </si>
  <si>
    <t>764221467</t>
  </si>
  <si>
    <t>Oplechování střešních prvků z hliníkového plechu úžlabí rš 670 mm</t>
  </si>
  <si>
    <t>KV06.0555.4=55.400 [A] 
Celkem: 55.4=55.400 [B] 
55.4*1.15 Přepočtené koeficientem množství=63.710 [C] 
Celkem: 63.71=63.710 [D]</t>
  </si>
  <si>
    <t>447</t>
  </si>
  <si>
    <t>764221476</t>
  </si>
  <si>
    <t>Oplechování střešních prvků z hliníkového plechu Příplatek k cenám za provedení úžlabí v plechové krytině</t>
  </si>
  <si>
    <t>448</t>
  </si>
  <si>
    <t>764223452</t>
  </si>
  <si>
    <t>Oplechování střešních prvků z hliníkového plechu střešní výlez rozměru 600 x 600 mm, střechy s krytinou plechovou</t>
  </si>
  <si>
    <t>13=13.000 [A] 
Celkem: 13=13.000 [B]</t>
  </si>
  <si>
    <t>449</t>
  </si>
  <si>
    <t>764223455</t>
  </si>
  <si>
    <t>Oplechování střešních prvků z hliníkového plechu sněhový zachytávač průbežný jednotrubkový</t>
  </si>
  <si>
    <t>290=290.000 [A] 
Celkem: 290=290.000 [B]</t>
  </si>
  <si>
    <t>450</t>
  </si>
  <si>
    <t>764223458</t>
  </si>
  <si>
    <t>Oplechování střešních prvků z hliníkového plechu sněhový hák pro falcované tašky, šindele nebo šablony</t>
  </si>
  <si>
    <t>1500=1 500.000 [A] 
Celkem: 1500=1 500.000 [B]</t>
  </si>
  <si>
    <t>451</t>
  </si>
  <si>
    <t>764225406</t>
  </si>
  <si>
    <t>Oplechování horních ploch zdí a nadezdívek (atik) z hliníkového plechu celoplošně lepené rš 500 mm</t>
  </si>
  <si>
    <t>KV02.01 oplechování atiky6.9*2=13.800 [A] 
Celkem: 13.8=13.800 [B]</t>
  </si>
  <si>
    <t>452</t>
  </si>
  <si>
    <t>764225446</t>
  </si>
  <si>
    <t>Oplechování horních ploch zdí a nadezdívek (atik) z hliníkového plechu Příplatek k cenám za zvýšenou pracnost při provedení rohu nebo koutu přes rš 400 mm</t>
  </si>
  <si>
    <t>453</t>
  </si>
  <si>
    <t>764246444</t>
  </si>
  <si>
    <t>Oplechování parapetů z titanzinkového předzvětralého plechu rovných celoplošně lepené, bez rohů rš 330 mm</t>
  </si>
  <si>
    <t>454</t>
  </si>
  <si>
    <t>764246445</t>
  </si>
  <si>
    <t>Oplechování parapetů z titanzinkového předzvětralého plechu rovných celoplošně lepené, bez rohů rš 400 mm</t>
  </si>
  <si>
    <t>455</t>
  </si>
  <si>
    <t>764246446</t>
  </si>
  <si>
    <t>Oplechování parapetů z titanzinkového předzvětralého plechu rovných celoplošně lepené, bez rohů rš 500 mm</t>
  </si>
  <si>
    <t>456</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</si>
  <si>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</si>
  <si>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</si>
  <si>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</si>
  <si>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(14+5+35+6+8+17+15+2+9)*2=222.000 [A] 
Celkem: 222=222.000 [B]</t>
  </si>
  <si>
    <t>457</t>
  </si>
  <si>
    <t>764246467</t>
  </si>
  <si>
    <t>Oplechování parapetů z titanzinkového předzvětralého plechu rovných celoplošně lepené, bez rohů Příplatek k cenám za zvýšenou pracnost při provedení rohu nebo koutu přes rš 400 mm</t>
  </si>
  <si>
    <t>6*2=12.000 [A] 
Celkem: 12=12.000 [B]</t>
  </si>
  <si>
    <t>458</t>
  </si>
  <si>
    <t>764248476</t>
  </si>
  <si>
    <t>Oplechování říms a ozdobných prvků z titanzinkového předzvětralého plechu oblých nebo ze segmentů, včetně rohů celoplošně lepené rš 500 mm</t>
  </si>
  <si>
    <t>459</t>
  </si>
  <si>
    <t>764248477</t>
  </si>
  <si>
    <t>Oplechování říms a ozdobných prvků z titanzinkového předzvětralého plechu oblých nebo ze segmentů, včetně rohů celoplošně lepené rš 670 mm</t>
  </si>
  <si>
    <t>460</t>
  </si>
  <si>
    <t>764304112</t>
  </si>
  <si>
    <t>Montáž lemování střešních prostupů bez lišty, střech s krytinou skládanou nebo z plechu</t>
  </si>
  <si>
    <t>461</t>
  </si>
  <si>
    <t>55351051</t>
  </si>
  <si>
    <t>plech svitkový Al tl 0,7mm hladký pro falcování standardní barva</t>
  </si>
  <si>
    <t>462</t>
  </si>
  <si>
    <t>764321413</t>
  </si>
  <si>
    <t>Lemování zdí z hliníkového plechu boční nebo horní rovných, střech s krytinou skládanou mimo prejzovou rš 250 mm</t>
  </si>
  <si>
    <t>KV06.0695=95.000 [A] 
KV06.02 lemování střechy147.74=147.740 [B] 
KV06.01 okapnice střechy367.69=367.690 [C] 
lišta římsy140=140.000 [D] 
Celkem: 95+147.74+367.69+140=750.430 [E] 
750.43*1.15 Přepočtené koeficientem množství=862.995 [F] 
Celkem: 862.995=862.995 [G]</t>
  </si>
  <si>
    <t>463</t>
  </si>
  <si>
    <t>764321414</t>
  </si>
  <si>
    <t>Lemování zdí z hliníkového plechu boční nebo horní rovných, střech s krytinou skládanou mimo prejzovou rš 330 mm</t>
  </si>
  <si>
    <t>KV06,03 Lemování střechy - napojení na fasádu139.41=139.410 [A] 
Celkem: 139.41=139.410 [B] 
139.41*1.15 Přepočtené koeficientem množství=160.322 [C] 
Celkem: 160.322=160.322 [D]</t>
  </si>
  <si>
    <t>464</t>
  </si>
  <si>
    <t>764321415</t>
  </si>
  <si>
    <t>Lemování zdí z hliníkového plechu boční nebo horní rovných, střech s krytinou skládanou mimo prejzovou rš 400 mm</t>
  </si>
  <si>
    <t>KV06.04 Lemování střechy - napojení na fasádu87.47=87.470 [A] 
Celkem: 87.47=87.470 [B] 
87.47*1.15 Přepočtené koeficientem množství=100.591 [C] 
Celkem: 100.591=100.591 [D]</t>
  </si>
  <si>
    <t>465</t>
  </si>
  <si>
    <t>764324454</t>
  </si>
  <si>
    <t>Lemování sloupků komínových lávek z hliníkového plechu s podložkou, střech s krytinou skládanou mimo prejzovou nebo z plechu rš 330 x 500 mm</t>
  </si>
  <si>
    <t>466</t>
  </si>
  <si>
    <t>764325423</t>
  </si>
  <si>
    <t>Lemování trub, konzol, držáků a ostatních kusových prvků z hliníkového plechu střech s krytinou skládanou mimo prejzovou nebo z plechu, průměr přes 100 do 150 m</t>
  </si>
  <si>
    <t>Lemování trub, konzol, držáků a ostatních kusových prvků z hliníkového plechu střech s krytinou skládanou mimo prejzovou nebo z plechu, průměr přes 100 do 150 mm</t>
  </si>
  <si>
    <t>anténa3=3.000 [A] 
Celkem: 3=3.000 [B]</t>
  </si>
  <si>
    <t>467</t>
  </si>
  <si>
    <t>764326423</t>
  </si>
  <si>
    <t>Lemování ventilačních nástavců z hliníkového plechu výšky do 1000 mm, se stříškou střech s krytinou skládanou mimo prejzovou nebo z plechu, průměru přes 100 do</t>
  </si>
  <si>
    <t>Lemování ventilačních nástavců z hliníkového plechu výšky do 1000 mm, se stříškou střech s krytinou skládanou mimo prejzovou nebo z plechu, průměru přes 100 do 150 mm</t>
  </si>
  <si>
    <t>kanalizace12=12.000 [A] 
Celkem: 12=12.000 [B]</t>
  </si>
  <si>
    <t>468</t>
  </si>
  <si>
    <t>764326425</t>
  </si>
  <si>
    <t>Lemování ventilačních nástavců z hliníkového plechu výšky do 1000 mm, se stříškou střech s krytinou skládanou mimo prejzovou nebo z plechu, průměru přes 200 do</t>
  </si>
  <si>
    <t>Lemování ventilačních nástavců z hliníkového plechu výšky do 1000 mm, se stříškou střech s krytinou skládanou mimo prejzovou nebo z plechu, průměru přes 200 do 300 mm</t>
  </si>
  <si>
    <t>prostupy VZT bez hlavice23=23.000 [A] 
Celkem: 23=23.000 [B]</t>
  </si>
  <si>
    <t>469</t>
  </si>
  <si>
    <t>764501103</t>
  </si>
  <si>
    <t>Montáž žlabu podokapního půlkruhového žlabu</t>
  </si>
  <si>
    <t>364.32=364.320 [A] 
Celkem: 364.32=364.320 [B]</t>
  </si>
  <si>
    <t>470</t>
  </si>
  <si>
    <t>55350102</t>
  </si>
  <si>
    <t>žlab podokapní půlkulatý rš. 330mm</t>
  </si>
  <si>
    <t>364.32*1.2 Přepočtené koeficientem množství=437.184 [A] 
Celkem: 437.184=437.184 [B]</t>
  </si>
  <si>
    <t>471</t>
  </si>
  <si>
    <t>764501104</t>
  </si>
  <si>
    <t>Montáž žlabu podokapního půlkruhového čela</t>
  </si>
  <si>
    <t>472</t>
  </si>
  <si>
    <t>55350136</t>
  </si>
  <si>
    <t>čelo půlkulatého žlabu levé 150mm</t>
  </si>
  <si>
    <t>473</t>
  </si>
  <si>
    <t>55350140</t>
  </si>
  <si>
    <t>čelo půlkulatého žlabu pravé 150mm</t>
  </si>
  <si>
    <t>474</t>
  </si>
  <si>
    <t>764501105</t>
  </si>
  <si>
    <t>Montáž žlabu podokapního půlkruhového háku</t>
  </si>
  <si>
    <t>475</t>
  </si>
  <si>
    <t>55350202</t>
  </si>
  <si>
    <t>hák žlabový dlouhý k půlkulatým žlabům rš 400mm</t>
  </si>
  <si>
    <t>476</t>
  </si>
  <si>
    <t>764501106</t>
  </si>
  <si>
    <t>Montáž žlabu podokapního půlkruhového hrdla</t>
  </si>
  <si>
    <t>477</t>
  </si>
  <si>
    <t>764508131</t>
  </si>
  <si>
    <t>Montáž svodu kruhového, průměru svodu</t>
  </si>
  <si>
    <t>478</t>
  </si>
  <si>
    <t>R - KV04.01.01</t>
  </si>
  <si>
    <t>Svod s geigerem, délka 3200 mm, poz. KV04.01.01</t>
  </si>
  <si>
    <t>479</t>
  </si>
  <si>
    <t>R - KV04.01.02</t>
  </si>
  <si>
    <t>Svod s geigerem, délka 3500 mm, poz. KV04.01.02</t>
  </si>
  <si>
    <t>480</t>
  </si>
  <si>
    <t>R - KV04.01.03</t>
  </si>
  <si>
    <t>Svod s geigerem, délka 4000 mm, poz. KV04.01.03</t>
  </si>
  <si>
    <t>481</t>
  </si>
  <si>
    <t>R - KV04.01.04</t>
  </si>
  <si>
    <t>Svod s geigerem, délka 4300 mm, poz. KV04.01.04</t>
  </si>
  <si>
    <t>482</t>
  </si>
  <si>
    <t>R - KV04.01.05</t>
  </si>
  <si>
    <t>Svod s geigerem, délka 4600 mm, poz. KV04.01.05</t>
  </si>
  <si>
    <t>483</t>
  </si>
  <si>
    <t>R - KV04.01.06</t>
  </si>
  <si>
    <t>Svod s geigerem, délka 5500 mm, poz. KV04.01.06</t>
  </si>
  <si>
    <t>484</t>
  </si>
  <si>
    <t>R - KV04.01.07</t>
  </si>
  <si>
    <t>Svod s geigerem, délka 5800 mm, poz. KV04.01.07</t>
  </si>
  <si>
    <t>485</t>
  </si>
  <si>
    <t>R - KV04.01.08</t>
  </si>
  <si>
    <t>Svod s geigerem, délka 7000 mm, poz. KV04.01.08</t>
  </si>
  <si>
    <t>486</t>
  </si>
  <si>
    <t>R - KV04.01.09</t>
  </si>
  <si>
    <t>Svod s geigerem, délka 7700 mm, poz. KV04.01.09</t>
  </si>
  <si>
    <t>487</t>
  </si>
  <si>
    <t>R - KV04.01.10</t>
  </si>
  <si>
    <t>Svod s geigerem, délka 8400 mm, poz. KV04.01.10</t>
  </si>
  <si>
    <t>488</t>
  </si>
  <si>
    <t>R - KV04.02.01</t>
  </si>
  <si>
    <t>Svod, délka 900 mm, poz. KV.04.02.01</t>
  </si>
  <si>
    <t>489</t>
  </si>
  <si>
    <t>R - KV04.02.02</t>
  </si>
  <si>
    <t>Svod, délka 3200 mm, poz. KV.04.02.02</t>
  </si>
  <si>
    <t>490</t>
  </si>
  <si>
    <t>R - KV04.02.03</t>
  </si>
  <si>
    <t>Svod, délka 4700 mm, poz. KV04.02.03</t>
  </si>
  <si>
    <t>491</t>
  </si>
  <si>
    <t>R - KV04.02.04</t>
  </si>
  <si>
    <t>Svod, délka 5800 mm, poz. KV04.02.04</t>
  </si>
  <si>
    <t>492</t>
  </si>
  <si>
    <t>R - KV04.02.05</t>
  </si>
  <si>
    <t>Svod, délka 7000 mm, poz. KV04.02.05</t>
  </si>
  <si>
    <t>493</t>
  </si>
  <si>
    <t>R764121452</t>
  </si>
  <si>
    <t>Spojovací prostředky pro montáž krytiny</t>
  </si>
  <si>
    <t>494</t>
  </si>
  <si>
    <t>R764121453</t>
  </si>
  <si>
    <t>Výroba atypických klempířských prvků</t>
  </si>
  <si>
    <t>495</t>
  </si>
  <si>
    <t>764042419</t>
  </si>
  <si>
    <t>Strukturovaná odddělovací rohož s integrovanou pojistnou hydroizolací jakékoliv rš</t>
  </si>
  <si>
    <t>přístřešek na kola88.01=88.010 [A] 
zastřešní perónu kratší část - vedle 88.01 za výtahem152.6=152.600 [B] 
zastřešení peronu delší část371.2=371.200 [C] 
311.5+323=634.500 [D] 
Celkem: 88.01+152.6+371.2+634.5=1 246.310 [E] 
1246.31*1.15 Přepočtené koeficientem množství=1 433.257 [F] 
Celkem: 1433.257=1 433.257 [G]</t>
  </si>
  <si>
    <t>496</t>
  </si>
  <si>
    <t>998764103</t>
  </si>
  <si>
    <t>Přesun hmot pro konstrukce klempířské stanovený z hmotnosti přesunovaného materiálu vodorovná dopravní vzdálenost do 50 m v objektech výšky přes 12 do 24 m</t>
  </si>
  <si>
    <t>497</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</si>
  <si>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</si>
  <si>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</si>
  <si>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</si>
  <si>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498</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</si>
  <si>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</si>
  <si>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</si>
  <si>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</si>
  <si>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765</t>
  </si>
  <si>
    <t>Krytina skládaná</t>
  </si>
  <si>
    <t>421</t>
  </si>
  <si>
    <t>765131801</t>
  </si>
  <si>
    <t>Demontáž vláknocementové krytiny skládané sklonu do 30° do suti</t>
  </si>
  <si>
    <t>1.věž71.13+2*23.1=117.330 [A] 
střední část2*102.8+2*103.5=412.600 [B] 
prostřední věž4*20.8=83.200 [C] 
2.věž71.13+2*23.1=117.330 [D] 
nejvyšší  věž96.77*2=193.540 [E] 
přístřešky30.45*4=121.800 [F] 
Celkem: 117.33+412.6+83.2+117.33+193.54+121.8=1 045.800 [G]</t>
  </si>
  <si>
    <t>422</t>
  </si>
  <si>
    <t>765131821</t>
  </si>
  <si>
    <t>Demontáž vláknocementové krytiny skládané sklonu do 30° hřebene nebo nároží z hřebenáčů do suti</t>
  </si>
  <si>
    <t>423</t>
  </si>
  <si>
    <t>765191901</t>
  </si>
  <si>
    <t>Demontáž pojistné hydroizolační fólie kladené ve sklonu do 30°</t>
  </si>
  <si>
    <t>přístřešek na kola88.01=88.010 [A] 
zastřešní perónu kratší část - vedle 88.01 za výtahem152.6=152.600 [B] 
zastřešení peronu delší část371.2=371.200 [C] 
311.5+323=634.500 [D] 
1.věž71.13+2*23.1=117.330 [E] 
střední část2*102.8+2*103.5=412.600 [F] 
prostřední věž4*20.8=83.200 [G] 
2.věž71.13+2*23.1=117.330 [H] 
nejvyšší  věž96.77*2=193.540 [I] 
přístřešky30.45*4=121.800 [J] 
Celkem: 88.01+152.6+371.2+634.5+117.33+412.6+83.2+117.33+193.54+121.8=2 292.110 [K]</t>
  </si>
  <si>
    <t>424</t>
  </si>
  <si>
    <t>765191001</t>
  </si>
  <si>
    <t>Montáž pojistné hydroizolační nebo parotěsné fólie kladené ve sklonu do 20° lepením (vodotěsné podstřeší) na bednění nebo tepelnou izolaci</t>
  </si>
  <si>
    <t>přístřešek na kola88.01=88.010 [A] 
zastřešní perónu kratší část - vedle 88.01 za výtahem152.6=152.600 [B] 
zastřešení peronu delší část371.2=371.200 [C] 
311.5+323=634.500 [D] 
Celkem: 88.01+152.6+371.2+634.5=1 246.310 [E]</t>
  </si>
  <si>
    <t>425</t>
  </si>
  <si>
    <t>765191011</t>
  </si>
  <si>
    <t>Montáž pojistné hydroizolační nebo parotěsné fólie kladené ve sklonu přes 20° volně na krokve</t>
  </si>
  <si>
    <t>426</t>
  </si>
  <si>
    <t>283292R0</t>
  </si>
  <si>
    <t>fólie podstřešní difúzní 140 g/m2</t>
  </si>
  <si>
    <t>1045.8*1.15 Přepočtené koeficientem množství=1 202.670 [A] 
Celkem: 1202.67=1 202.670 [B]</t>
  </si>
  <si>
    <t>427</t>
  </si>
  <si>
    <t>765191071</t>
  </si>
  <si>
    <t>Montáž pojistné hydroizolační nebo parotěsné fólie okapu přesahem na okapnici</t>
  </si>
  <si>
    <t>280=280.000 [A] 
Celkem: 280=280.000 [B]</t>
  </si>
  <si>
    <t>428</t>
  </si>
  <si>
    <t>28329324</t>
  </si>
  <si>
    <t>fólie kontaktní difuzně propustná pro doplňkovou hydroizolační vrstvu, třívrstvá mikroporézní PP 130-140g/m2</t>
  </si>
  <si>
    <t>280*1.15 Přepočtené koeficientem množství=322.000 [A] 
Celkem: 322=322.000 [B]</t>
  </si>
  <si>
    <t>429</t>
  </si>
  <si>
    <t>765192001</t>
  </si>
  <si>
    <t>Nouzové zakrytí střechy plachtou</t>
  </si>
  <si>
    <t>1202.67=1 202.670 [A] 
Celkem: 1202.67=1 202.670 [B]</t>
  </si>
  <si>
    <t>430</t>
  </si>
  <si>
    <t>998765103</t>
  </si>
  <si>
    <t>Přesun hmot pro krytiny skládané stanovený z hmotnosti přesunovaného materiálu vodorovná dopravní vzdálenost do 50 m na objektech výšky přes 12 do 24 m</t>
  </si>
  <si>
    <t>431</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</si>
  <si>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</si>
  <si>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</si>
  <si>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</si>
  <si>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432</t>
  </si>
  <si>
    <t>998765192</t>
  </si>
  <si>
    <t>Přesun hmot pro krytiny skládané stanovený z hmotnosti přesunovaného materiálu Příplatek k cenám za zvětšený přesun přes vymezenou největší dopravní vzdálenost</t>
  </si>
  <si>
    <t>Přesun hmot pro krytiny skládané stanovený z hmotnosti přesunovaného materiálu Příplatek k cenám za zvětšený přesun přes vymezenou největší dopravní vzdálenost do 100 m</t>
  </si>
  <si>
    <t>766</t>
  </si>
  <si>
    <t>Konstrukce truhlářské</t>
  </si>
  <si>
    <t>499</t>
  </si>
  <si>
    <t>766111820</t>
  </si>
  <si>
    <t>Demontáž dřevěných stěn plných</t>
  </si>
  <si>
    <t>'dřevěné příčky 1PP' 
příčka 002/003(6.06*2.89)=17.513 [A] 
příčka 003/003(3.7*2.89)=10.693 [B] 
příčky 004/004(6.34*2.89)+(3.7*2.89)+(3.7*2.89)=39.709 [C] 
příčka 005(6.08*2.89)=17.571 [D] 
příčka 015(5.08*(1.935+2.535/2))-0.9*1.97=14.496 [E] 
''3NP' 
(3.8+1.6+2.2+5.3+6.1+8.2+0.8+3.3+4.3)*2-0.8*1.7-0.8*1.97=68.264 [F] 
Celkem: 17.513+10.693+39.709+17.571+14.496+68.264=168.246 [G]</t>
  </si>
  <si>
    <t>500</t>
  </si>
  <si>
    <t>766211811</t>
  </si>
  <si>
    <t>Demontáž madel schodišťových upevněných na středovou konstrukci</t>
  </si>
  <si>
    <t>41.4=41.400 [A] 
Celkem: 41.4=41.400 [B]</t>
  </si>
  <si>
    <t>501</t>
  </si>
  <si>
    <t>766311111</t>
  </si>
  <si>
    <t>Montáž zábradlí dřevěného vnitřního</t>
  </si>
  <si>
    <t>502</t>
  </si>
  <si>
    <t>766311811</t>
  </si>
  <si>
    <t>Demontáž zábradlí dřevěného vnitřního</t>
  </si>
  <si>
    <t>1.092*2+1.08+1.125+1.03+1.22+4.87=11.509 [A] 
Celkem: 11.509=11.509 [B]</t>
  </si>
  <si>
    <t>503</t>
  </si>
  <si>
    <t>766411812</t>
  </si>
  <si>
    <t>Demontáž obložení stěn panely, plochy přes 1,5 m2</t>
  </si>
  <si>
    <t>24.174+66.415+5.78+1.326=97.695 [A] 
Celkem: 97.695=97.695 [B]</t>
  </si>
  <si>
    <t>504</t>
  </si>
  <si>
    <t>766411822</t>
  </si>
  <si>
    <t>Demontáž obložení stěn podkladových roštů</t>
  </si>
  <si>
    <t>505</t>
  </si>
  <si>
    <t>766432841</t>
  </si>
  <si>
    <t>Demontáž dřevěného obložení schodiště betonového</t>
  </si>
  <si>
    <t>506</t>
  </si>
  <si>
    <t>766441812</t>
  </si>
  <si>
    <t>Demontáž parapetních desek dřevěných nebo plastových šířky přes 300 mm, délky do 1000 mm</t>
  </si>
  <si>
    <t>1NP1=1.000 [A] 
Celkem: 1=1.000 [B]</t>
  </si>
  <si>
    <t>507</t>
  </si>
  <si>
    <t>766441821</t>
  </si>
  <si>
    <t>Demontáž parapetních desek dřevěných nebo plastových šířky do 300 mm, délky přes 1000 do 2000 mm</t>
  </si>
  <si>
    <t>1NP19=19.000 [A] 
2NP34=34.000 [B] 
3NP7=7.000 [C] 
Celkem: 19+34+7=60.000 [D]</t>
  </si>
  <si>
    <t>508</t>
  </si>
  <si>
    <t>766441822</t>
  </si>
  <si>
    <t>Demontáž parapetních desek dřevěných nebo plastových šířky přes 300 mm, délky přes 1000 do 2000 mm</t>
  </si>
  <si>
    <t>1NP15=15.000 [A] 
2NP34=34.000 [B] 
3NP17=17.000 [C] 
Celkem: 15+34+17=66.000 [D]</t>
  </si>
  <si>
    <t>509</t>
  </si>
  <si>
    <t>766491851</t>
  </si>
  <si>
    <t>Demontáž ostatních truhlářských konstrukcí prahů dveří jednokřídlových</t>
  </si>
  <si>
    <t>120=120.000 [A] 
Celkem: 120=120.000 [B]</t>
  </si>
  <si>
    <t>510</t>
  </si>
  <si>
    <t>766491853</t>
  </si>
  <si>
    <t>Demontáž ostatních truhlářských konstrukcí prahů dveří dvoukřídlových</t>
  </si>
  <si>
    <t>14=14.000 [A] 
Celkem: 14=14.000 [B]</t>
  </si>
  <si>
    <t>511</t>
  </si>
  <si>
    <t>766660728R</t>
  </si>
  <si>
    <t>D+ M systém generálního klíče vč. projektu</t>
  </si>
  <si>
    <t>512</t>
  </si>
  <si>
    <t>766691911</t>
  </si>
  <si>
    <t>Ostatní práce vyvěšení nebo zavěšení křídel dřevěných okenních, plochy do 1,5 m2</t>
  </si>
  <si>
    <t>513</t>
  </si>
  <si>
    <t>766691914</t>
  </si>
  <si>
    <t>Ostatní práce vyvěšení nebo zavěšení křídel dřevěných dveřních, plochy do 2 m2</t>
  </si>
  <si>
    <t>514</t>
  </si>
  <si>
    <t>766691915</t>
  </si>
  <si>
    <t>Ostatní práce vyvěšení nebo zavěšení křídel dřevěných dveřních, plochy přes 2 m2</t>
  </si>
  <si>
    <t>515</t>
  </si>
  <si>
    <t>766660111</t>
  </si>
  <si>
    <t>Montáž dveřních křídel dřevěných nebo plastových otevíravých do dřevěné rámové zárubně povrchově upravených dvoukřídlových, šířky do 1450 mm</t>
  </si>
  <si>
    <t>516</t>
  </si>
  <si>
    <t>DD01.01.101R</t>
  </si>
  <si>
    <t>Dveře dvoukřídlé, plné, vel.1430 x 3000 mm, poz. DD01.01.101</t>
  </si>
  <si>
    <t>517</t>
  </si>
  <si>
    <t>DD01.01.102R</t>
  </si>
  <si>
    <t>Dveře dvoukřídlé, plné, vel.1430 x 3000 mm, poz. DD01.01.102</t>
  </si>
  <si>
    <t>518</t>
  </si>
  <si>
    <t>DD01.03.109R</t>
  </si>
  <si>
    <t>Dveře dvoukřídlé s obloukovým dvoukřídlým nadsvětlíkem, vel. 1400 x 2600 mm, poz. DD01.03.109</t>
  </si>
  <si>
    <t>519</t>
  </si>
  <si>
    <t>DD01.03.110R</t>
  </si>
  <si>
    <t>Dveře dvoukřídlé s obloukovým dvoukřídlým nadsvětlíkem, vel. 1300 x 2600 mm, poz. DD01.03.110</t>
  </si>
  <si>
    <t>520</t>
  </si>
  <si>
    <t>DD01.16.125R</t>
  </si>
  <si>
    <t>Dveře dvoukřídlé, plné, vel. 1300 x 2300 mm, poz. DD01.16.125</t>
  </si>
  <si>
    <t>521</t>
  </si>
  <si>
    <t>DD01.17.152R</t>
  </si>
  <si>
    <t>Dveře dvoukřídlé s nadsvětlíkem, vel. 1240 x 2100 mm, poz. DD01.17.152</t>
  </si>
  <si>
    <t>522</t>
  </si>
  <si>
    <t>DD01.21.175R</t>
  </si>
  <si>
    <t>Dveře dvoukřídlé kyvné ze 2/3 prosklené, vel. 1400 x 2600 mm, poz. DD01.21.175</t>
  </si>
  <si>
    <t>523</t>
  </si>
  <si>
    <t>766660112</t>
  </si>
  <si>
    <t>Montáž dveřních křídel dřevěných nebo plastových otevíravých do dřevěné rámové zárubně povrchově upravených dvoukřídlových, šířky přes 1450 mm</t>
  </si>
  <si>
    <t>524</t>
  </si>
  <si>
    <t>DD01.02.103R</t>
  </si>
  <si>
    <t>Dveře dvoukřídlé s bočními světlíky a nadsvětlíkemen, vel. 1550 x 2600 mm, poz. DD01.02.103</t>
  </si>
  <si>
    <t>525</t>
  </si>
  <si>
    <t>DD01.03.104R</t>
  </si>
  <si>
    <t>Dveře dvoukřídlé s obloukovým dvoukřídlým nadsvětlíkem, vel. 1600 x 2600 mm, poz. DD01.03.104</t>
  </si>
  <si>
    <t>526</t>
  </si>
  <si>
    <t>DD01.03.105R</t>
  </si>
  <si>
    <t>Dveře dvoukřídlé s obloukovým dvoukřídlým nadsvětlíkem, vel. 1600 x 2600 mm, poz. DD01.03.105</t>
  </si>
  <si>
    <t>527</t>
  </si>
  <si>
    <t>DD01.03.111R</t>
  </si>
  <si>
    <t>Dveře dvoukřídlé s obloukovým dvoukřídlým nadsvětlíkem, vel. 1580 x 2600 mm, poz. DD01.03.111</t>
  </si>
  <si>
    <t>528</t>
  </si>
  <si>
    <t>DD01.03.112R</t>
  </si>
  <si>
    <t>Dveře dvoukřídlé s obloukovým dvoukřídlým nadsvětlíkem, vel. 1500 x 2600 mm, poz. DD02.03.112</t>
  </si>
  <si>
    <t>529</t>
  </si>
  <si>
    <t>DD01.20.158R</t>
  </si>
  <si>
    <t>Dveře dvoukřídlé s obloukovým nadsvětlíkem, vel. 1500 x 2600 mm, poz. DD01.20.158</t>
  </si>
  <si>
    <t>530</t>
  </si>
  <si>
    <t>DD01.20.167R</t>
  </si>
  <si>
    <t>Dveře dvoukřídlé s obloukovým nadsvětlíkem, vel. 1600 x 2600 mm, poz. DD01.20.167</t>
  </si>
  <si>
    <t>531</t>
  </si>
  <si>
    <t>766660102</t>
  </si>
  <si>
    <t>Montáž dveřních křídel dřevěných nebo plastových otevíravých do dřevěné rámové zárubně povrchově upravených jednokřídlových, šířky přes 800 mm</t>
  </si>
  <si>
    <t>532</t>
  </si>
  <si>
    <t>DD01.07.113R</t>
  </si>
  <si>
    <t>Dveře jednokřídlé s výkladcem, prosklené, vel. 900 x 2100 mm, poz. DD01.07.113</t>
  </si>
  <si>
    <t>533</t>
  </si>
  <si>
    <t>DD01.07.114R</t>
  </si>
  <si>
    <t>Dveře jednokřídlé s výkladcem, prosklené, vel. 850 x 2100 mm, poz. DD01.07.114</t>
  </si>
  <si>
    <t>534</t>
  </si>
  <si>
    <t>DD01.07.115R</t>
  </si>
  <si>
    <t>Dveře jednokřídlé s výkladcem, prosklené, vel. 900 x 2100 mm, poz. DD01.07.115</t>
  </si>
  <si>
    <t>535</t>
  </si>
  <si>
    <t>DD01.07.116R</t>
  </si>
  <si>
    <t>Dveře jednokřídlé s výkladcem, prosklené, vel. 900 x 2100 mm, poz. DD01.07.116</t>
  </si>
  <si>
    <t>536</t>
  </si>
  <si>
    <t>DD01.07.117R</t>
  </si>
  <si>
    <t>Dveře jednokřídlé s výkladcem, prosklené, vel. 900 x 2150 mm, poz. DD01.07.117</t>
  </si>
  <si>
    <t>537</t>
  </si>
  <si>
    <t>DD01.04.106R</t>
  </si>
  <si>
    <t>Dveře jednokřídlé plné s fixním nadsvětlíkem, vel. 1000 x 2150 mm, poz. DD01.04.106</t>
  </si>
  <si>
    <t>538</t>
  </si>
  <si>
    <t>DD01.05.107R</t>
  </si>
  <si>
    <t>Dveře jednokřídlé s fixním nadsvětlíkem, vel. 1000 x 2300 mm, poz. DD01.05.107</t>
  </si>
  <si>
    <t>539</t>
  </si>
  <si>
    <t>DD01.06.108R</t>
  </si>
  <si>
    <t>Dveře jednokřídlé s klenutým dvoukřídlým nadsvětlíkem, vel. 900 x 1970 mm, poz. DD01.06.108</t>
  </si>
  <si>
    <t>540</t>
  </si>
  <si>
    <t>DD01.08.239R</t>
  </si>
  <si>
    <t>Dveře jednokřídlé, plné, vel. 900 x 1850 mm, poz. DD01.08.239</t>
  </si>
  <si>
    <t>541</t>
  </si>
  <si>
    <t>DD01.18.153R</t>
  </si>
  <si>
    <t>Dveře jednokřídlé se sklopným nadsvětlíkem, vel. 900 x 2100 mm, poz. DD01.18.153</t>
  </si>
  <si>
    <t>542</t>
  </si>
  <si>
    <t>DD01.19.157R</t>
  </si>
  <si>
    <t>Dveře jednokřídlé, plné, vel. 900 x 2100 mm, poz. DD01.19.157</t>
  </si>
  <si>
    <t>543</t>
  </si>
  <si>
    <t>DD01.10.210R</t>
  </si>
  <si>
    <t>Dveře jednokřídlé, prosklené, vel. 900 x 1970 mm, poz. DD01.10.210</t>
  </si>
  <si>
    <t>544</t>
  </si>
  <si>
    <t>DD01.10.212R</t>
  </si>
  <si>
    <t>Dveře jednokřídlé, prosklené, vel. 900 x 2050 mm, poz. DD01.10.212</t>
  </si>
  <si>
    <t>545</t>
  </si>
  <si>
    <t>DD01.12.207R</t>
  </si>
  <si>
    <t>Dveře jednokřídlé ze 2/3 prosklené s bočním světlíkem a sklopným nadsvětlíkem, vel.1100 x 2100 mm, poz. DD01.12.207</t>
  </si>
  <si>
    <t>546</t>
  </si>
  <si>
    <t>DD01.12.226R</t>
  </si>
  <si>
    <t>Dveře jednokřídlé ze 2/3 prosklené s bočním světlíkem a fixním nadsvětlíkem, vel. 1100 x 2100 mm, poz. DD01.12.226</t>
  </si>
  <si>
    <t>547</t>
  </si>
  <si>
    <t>DD01.10.234R</t>
  </si>
  <si>
    <t>Dveře jednokřídlé, prosklené, vel. 900 x 2200 mm, poz. DD01.10.234</t>
  </si>
  <si>
    <t>548</t>
  </si>
  <si>
    <t>DD01.10.303R</t>
  </si>
  <si>
    <t>Dveře jednokřídlé, prosklené, vel. 900 x 1970 mm, poz. DD01.10.303</t>
  </si>
  <si>
    <t>549</t>
  </si>
  <si>
    <t>766660021</t>
  </si>
  <si>
    <t>Montáž dveřních křídel dřevěných nebo plastových otevíravých do ocelové zárubně protipožárních jednokřídlových, šířky do 800 mm</t>
  </si>
  <si>
    <t>550</t>
  </si>
  <si>
    <t>DD01.09.137R</t>
  </si>
  <si>
    <t>Dveře jednokřídlé, plné, vel. 600 x 1970 mm, poz. DD01.09.137</t>
  </si>
  <si>
    <t>551</t>
  </si>
  <si>
    <t>DD01.09.123R</t>
  </si>
  <si>
    <t>Dveře jednokřídlé, plné, vel. 800 x 1970 mm, poz. DD01.09.123</t>
  </si>
  <si>
    <t>552</t>
  </si>
  <si>
    <t>DD01.09.139R</t>
  </si>
  <si>
    <t>Dveře jednokřídlé, plné, vel. 800 x 1970 mm, poz. DD01.09.139</t>
  </si>
  <si>
    <t>553</t>
  </si>
  <si>
    <t>DD01.09.200R</t>
  </si>
  <si>
    <t>Dveře jednokřídlé, plné, vel. 800 x 1950 mm, poz. DD01.09.200</t>
  </si>
  <si>
    <t>554</t>
  </si>
  <si>
    <t>DD01.09.180R</t>
  </si>
  <si>
    <t>Dveře jednokřídlé, plné, vel. 800 x 1970 mm, poz. DD01.09.180</t>
  </si>
  <si>
    <t>555</t>
  </si>
  <si>
    <t>DD01.22.233R</t>
  </si>
  <si>
    <t>Dveře jednokřídlé, plné, vel. 800 x 800 mm, poz. DD01.22.233</t>
  </si>
  <si>
    <t>556</t>
  </si>
  <si>
    <t>DD01.22.242R</t>
  </si>
  <si>
    <t>Dveře jednokřídlé, plné, vel. 800 x 800 mm, poz. DD01.22.242</t>
  </si>
  <si>
    <t>557</t>
  </si>
  <si>
    <t>DD01.09.240R</t>
  </si>
  <si>
    <t>Dveře jednokřídlé, plné, vel. 800 x 1970 mm, poz. DD01.09.240</t>
  </si>
  <si>
    <t>558</t>
  </si>
  <si>
    <t>DD01.09.301R</t>
  </si>
  <si>
    <t>Dveře jednokřídlé, plné, vel. 800 x 1970 mm, poz. DD01.09.301</t>
  </si>
  <si>
    <t>559</t>
  </si>
  <si>
    <t>766660022</t>
  </si>
  <si>
    <t>Montáž dveřních křídel dřevěných nebo plastových otevíravých do ocelové zárubně protipožárních jednokřídlových, šířky přes 800 mm</t>
  </si>
  <si>
    <t>560</t>
  </si>
  <si>
    <t>DD01.09.121R</t>
  </si>
  <si>
    <t>Dveře jednokřídlé, plné, vel.1000 x 1970 mm, poz. DD01.09.121</t>
  </si>
  <si>
    <t>561</t>
  </si>
  <si>
    <t>DD01.09.122R</t>
  </si>
  <si>
    <t>Dveře jednokřídlé, plné, vel. 900 x 1950 mm, poz. DD01.09.122</t>
  </si>
  <si>
    <t>562</t>
  </si>
  <si>
    <t>DD01.09.136R</t>
  </si>
  <si>
    <t>Dveře jednokřídlé, plné, vel. 900 x 1970 mm, poz. DD01.09.136</t>
  </si>
  <si>
    <t>563</t>
  </si>
  <si>
    <t>DD01.09.151R</t>
  </si>
  <si>
    <t>Dveře jednokřídlé, plné, vel. 900 x 1970 mm, poz. DD01.09.151</t>
  </si>
  <si>
    <t>564</t>
  </si>
  <si>
    <t>DD01.09.184R</t>
  </si>
  <si>
    <t>Dveře jednokřídlé, plné, vel. 900 x 1970 mm, poz. DD01.09.184</t>
  </si>
  <si>
    <t>565</t>
  </si>
  <si>
    <t>766660162</t>
  </si>
  <si>
    <t>Montáž dveřních křídel dřevěných nebo plastových otevíravých do dřevěné rámové zárubně protipožárních jednokřídlových, šířky přes 800 mm</t>
  </si>
  <si>
    <t>566</t>
  </si>
  <si>
    <t>DD01.14.138R</t>
  </si>
  <si>
    <t>Dveře jednokřídlé s klenutým nadsvětlíkem, prosklené, vel. 950 x 2050 mm, poz. DD01.14.138</t>
  </si>
  <si>
    <t>567</t>
  </si>
  <si>
    <t>DD01.11.205R</t>
  </si>
  <si>
    <t>Dveře jednokřídlé, plné, vel. 900 x 2050 mm, poz. DD01.11.205</t>
  </si>
  <si>
    <t>568</t>
  </si>
  <si>
    <t>DD01.11.208R</t>
  </si>
  <si>
    <t>Dveře jednokřídlé, plné, vel. 900 x 2050 mm, poz. DD01.11.208</t>
  </si>
  <si>
    <t>569</t>
  </si>
  <si>
    <t>DD01.11.217R</t>
  </si>
  <si>
    <t>Dveře jednokřídlé, plné, vel. 900 x 1970 mm, poz. DD01.11.217</t>
  </si>
  <si>
    <t>570</t>
  </si>
  <si>
    <t>DD01.11.228R</t>
  </si>
  <si>
    <t>Dveře jednokřídlé, plné, vel. 900 x 2150 mm, poz. DD01.11.228</t>
  </si>
  <si>
    <t>571</t>
  </si>
  <si>
    <t>DD01.28.218R</t>
  </si>
  <si>
    <t>Dveře jednokřídlé plné s fixním nadsvětlíkem, vel. 900 x 2050 mm, poz. DD01.28.218</t>
  </si>
  <si>
    <t>572</t>
  </si>
  <si>
    <t>DD01.28.220R</t>
  </si>
  <si>
    <t>Dveře jednokřídlé plné s fixním nadsvětlíkem, vel. 900 x 2050 mm, poz. DD01.28.220</t>
  </si>
  <si>
    <t>573</t>
  </si>
  <si>
    <t>DD01.26.241R</t>
  </si>
  <si>
    <t>Dveře jednokřídlé plné s fixním nadsvětlíkem, vel. 900 x 2200 mm, poz. DD01.26.241</t>
  </si>
  <si>
    <t>574</t>
  </si>
  <si>
    <t>DD01.27.302R</t>
  </si>
  <si>
    <t>Dveře jednokřídlé, plné, vel. 900 x 2200 mm, poz. DD01.27.302</t>
  </si>
  <si>
    <t>575</t>
  </si>
  <si>
    <t>766660001</t>
  </si>
  <si>
    <t>Montáž dveřních křídel dřevěných nebo plastových otevíravých do ocelové zárubně povrchově upravených jednokřídlových, šířky do 800 mm</t>
  </si>
  <si>
    <t>576</t>
  </si>
  <si>
    <t>DD01.09.124R</t>
  </si>
  <si>
    <t>Dveře jednokřídlé, plné, vel. 800 x 1950 mm, poz. DD01.09.124</t>
  </si>
  <si>
    <t>577</t>
  </si>
  <si>
    <t>DD01.09.126R</t>
  </si>
  <si>
    <t>Dveře jednokřídlé, plné, vel. 800 x 1950 mm, poz. DD01.09.126</t>
  </si>
  <si>
    <t>578</t>
  </si>
  <si>
    <t>DD01.09.127R</t>
  </si>
  <si>
    <t>Dveře jednokřídlé, plné, vel. 700 x 1950 mm, poz. DD01.09.127</t>
  </si>
  <si>
    <t>579</t>
  </si>
  <si>
    <t>DD01.09.128R</t>
  </si>
  <si>
    <t>Dveře jednokřídlé, plné, vel. 800 x 1950 mm, poz. DD01.09.128</t>
  </si>
  <si>
    <t>580</t>
  </si>
  <si>
    <t>DD01.09.129R</t>
  </si>
  <si>
    <t>Dveře jednokřídlé, plné, vel. 700 x 1970 mm, poz. DD01.09.129</t>
  </si>
  <si>
    <t>581</t>
  </si>
  <si>
    <t>DD01.09.130R</t>
  </si>
  <si>
    <t>Dveře jednokřídlé, plné, vel. 700 x 1970 mm, poz. DD01.09.130</t>
  </si>
  <si>
    <t>582</t>
  </si>
  <si>
    <t>DD01.09.131R</t>
  </si>
  <si>
    <t>Dveře jednokřídlé, plné, vel. 700 x 1970 mm, poz. DD01.09.131</t>
  </si>
  <si>
    <t>583</t>
  </si>
  <si>
    <t>DD01.09.132R</t>
  </si>
  <si>
    <t>Dveře jednokřídlé, plné, vel. 800 x 1970 mm, poz. DD01.09.132</t>
  </si>
  <si>
    <t>584</t>
  </si>
  <si>
    <t>DD01.09.133R</t>
  </si>
  <si>
    <t>Dveře jednokřídlé, plné, vel. 700 x 1970 mm, poz. DD01.09.133</t>
  </si>
  <si>
    <t>585</t>
  </si>
  <si>
    <t>DD01.09.134R</t>
  </si>
  <si>
    <t>Dveře jednokřídlé, plné, vel. 800 x 1970 mm, poz. DD01.09.134</t>
  </si>
  <si>
    <t>586</t>
  </si>
  <si>
    <t>DD01.09.135R</t>
  </si>
  <si>
    <t>Dveře jednokřídlé, plné, vel. 700 x 1950 mm, poz. DD01.09.135</t>
  </si>
  <si>
    <t>587</t>
  </si>
  <si>
    <t>DD01.09.141R</t>
  </si>
  <si>
    <t>Dveře jednokřídlé, plné, vel. 700 x 1970 mm, poz. DD01.09.141</t>
  </si>
  <si>
    <t>588</t>
  </si>
  <si>
    <t>DD01.09.142R</t>
  </si>
  <si>
    <t>Dveře jednokřídlé, plné, vel. 800 x 1970 mm, poz. DD01.09.142</t>
  </si>
  <si>
    <t>589</t>
  </si>
  <si>
    <t>DD01.09.143R</t>
  </si>
  <si>
    <t>Dveře jednokřídlé, plné, vel. 700 x 1970 mm, poz. DD01.09.143</t>
  </si>
  <si>
    <t>590</t>
  </si>
  <si>
    <t>DD01.09.144R</t>
  </si>
  <si>
    <t>Dveře jednokřídlé, plné, vel. 800 x 1970 mm, poz. DD01.09.144</t>
  </si>
  <si>
    <t>591</t>
  </si>
  <si>
    <t>DD01.09.145R</t>
  </si>
  <si>
    <t>Dveře jednokřídlé, plné, vel. 800 x 1970 mm, poz. DD01.09.145</t>
  </si>
  <si>
    <t>592</t>
  </si>
  <si>
    <t>DD01.09.146R</t>
  </si>
  <si>
    <t>Dveře jednokřídlé, plné, vel. 800 x 1970 mm, poz. DD01.09.146</t>
  </si>
  <si>
    <t>593</t>
  </si>
  <si>
    <t>DD01.09.147R</t>
  </si>
  <si>
    <t>Dveře jednokřídlé, plné, vel. 700 x 1970 mm, poz. DD01.09.147</t>
  </si>
  <si>
    <t>594</t>
  </si>
  <si>
    <t>DD01.09.148R</t>
  </si>
  <si>
    <t>Dveře jednokřídlé, plné, vel. 700 x 1970 mm, poz. DD01.09.148</t>
  </si>
  <si>
    <t>595</t>
  </si>
  <si>
    <t>DD01.09.149R</t>
  </si>
  <si>
    <t>Dveře jednokřídlé, plné, vel. 800 x 1970 mm, poz. DD01.09.149</t>
  </si>
  <si>
    <t>596</t>
  </si>
  <si>
    <t>DD01.09.150R</t>
  </si>
  <si>
    <t>Dveře jednokřídlé, plné, vel. 800 x 1970 mm, poz. DD01.09.150</t>
  </si>
  <si>
    <t>597</t>
  </si>
  <si>
    <t>DD01.09.196R</t>
  </si>
  <si>
    <t>Dveře jednokřídlé, plné, vel. 800 x 1950 mm, poz. DD01.09.196</t>
  </si>
  <si>
    <t>598</t>
  </si>
  <si>
    <t>DD01.09.154R</t>
  </si>
  <si>
    <t>Dveře jednokřídlé, plné, vel. 700 x 1970 mm, poz. DD01.09.154</t>
  </si>
  <si>
    <t>599</t>
  </si>
  <si>
    <t>DD01.09.155R</t>
  </si>
  <si>
    <t>Dveře jednokřídlé, plné, vel. 700 x 1970 mm, poz. DD01.09.155</t>
  </si>
  <si>
    <t>600</t>
  </si>
  <si>
    <t>DD01.09.156R</t>
  </si>
  <si>
    <t>Dveře jednokřídlé, plné, vel. 700 x 1970 mm, poz. DD01.09.156</t>
  </si>
  <si>
    <t>601</t>
  </si>
  <si>
    <t>DD01.09.159R</t>
  </si>
  <si>
    <t>Dveře jednokřídlé, plné, vel. 800 x 2100 mm, poz. DD01.09.159</t>
  </si>
  <si>
    <t>602</t>
  </si>
  <si>
    <t>DD01.09.160R</t>
  </si>
  <si>
    <t>Dveře jednokřídlé, plné, vel. 800 x 1970 mm, poz. DD01.09.160</t>
  </si>
  <si>
    <t>603</t>
  </si>
  <si>
    <t>DD01.09.161R</t>
  </si>
  <si>
    <t>Dveře jednokřídlé, plné, vel. 800 x 1970 mm, poz. DD01.09.161</t>
  </si>
  <si>
    <t>604</t>
  </si>
  <si>
    <t>DD01.09.162R</t>
  </si>
  <si>
    <t>Dveře jednokřídlé, plné, vel. 800 x 1970 mm, poz. DD01.09.162</t>
  </si>
  <si>
    <t>605</t>
  </si>
  <si>
    <t>DD01.09.163R</t>
  </si>
  <si>
    <t>Dveře jednokřídlé, plné, vel. 800 x 2100 mm, poz. DD01.09.163</t>
  </si>
  <si>
    <t>606</t>
  </si>
  <si>
    <t>DD01.09.164R</t>
  </si>
  <si>
    <t>Dveře jednokřídlé, plné, vel. 800 x 2100 mm, poz. DD01.09.164</t>
  </si>
  <si>
    <t>607</t>
  </si>
  <si>
    <t>DD01.09.165R</t>
  </si>
  <si>
    <t>Dveře jednokřídlé, plné, vel. 800 x 2040 mm, poz. DD01.09.165</t>
  </si>
  <si>
    <t>608</t>
  </si>
  <si>
    <t>DD01.09.166R</t>
  </si>
  <si>
    <t>Dveře jednokřídlé, plné, vel. 800 x 2050 mm, poz. DD01.09.166</t>
  </si>
  <si>
    <t>609</t>
  </si>
  <si>
    <t>DD01.09.170R</t>
  </si>
  <si>
    <t>Dveře jednokřídlé, plné, vel. 700 x 1970 mm, poz. DD01.09.170</t>
  </si>
  <si>
    <t>610</t>
  </si>
  <si>
    <t>DD01.09.171R</t>
  </si>
  <si>
    <t>Dveře jednokřídlé, plné, vel. 700 x 1970 mm, poz. DD01.09.171</t>
  </si>
  <si>
    <t>611</t>
  </si>
  <si>
    <t>DD01.09.173R</t>
  </si>
  <si>
    <t>Dveře jednokřídlé, plné, vel. 800 x 1970 mm, poz. DD01.09.173</t>
  </si>
  <si>
    <t>612</t>
  </si>
  <si>
    <t>DD01.09.174R</t>
  </si>
  <si>
    <t>Dveře jednokřídlé, plné, vel. 700 x 1970 mm, poz. DD01.09.174</t>
  </si>
  <si>
    <t>613</t>
  </si>
  <si>
    <t>DD01.10.169R</t>
  </si>
  <si>
    <t>Dveře jednokřídlé, plné, vel. 800 x 2100 mm, poz. DD01.10.169</t>
  </si>
  <si>
    <t>614</t>
  </si>
  <si>
    <t>DD01.10.172R</t>
  </si>
  <si>
    <t>Dveře jednokřídlé, plné, vel. 800 x 2100 mm, poz. DD01.10.172</t>
  </si>
  <si>
    <t>615</t>
  </si>
  <si>
    <t>DD01.09.181R</t>
  </si>
  <si>
    <t>Dveře jednokřídlé, plné, vel. 700 x 1970 mm, poz. DD01.09.181</t>
  </si>
  <si>
    <t>616</t>
  </si>
  <si>
    <t>DD01.09.182R</t>
  </si>
  <si>
    <t>Dveře jednokřídlé, plné, vel. 800 x 1970 mm, poz. DD01.09.182</t>
  </si>
  <si>
    <t>617</t>
  </si>
  <si>
    <t>DD01.09.185R</t>
  </si>
  <si>
    <t>Dveře jednokřídlé, plné, vel. 700 x 1970 mm, poz. DD01.09.185</t>
  </si>
  <si>
    <t>618</t>
  </si>
  <si>
    <t>DD01.09.186R</t>
  </si>
  <si>
    <t>Dveře jednokřídlé, plné, vel. 700 x 1970 mm, poz. DD01.09.186</t>
  </si>
  <si>
    <t>619</t>
  </si>
  <si>
    <t>DD01.09.187R</t>
  </si>
  <si>
    <t>Dveře jednokřídlé, plné, vel. 700 x 1970 mm, poz. DD01.09.187</t>
  </si>
  <si>
    <t>620</t>
  </si>
  <si>
    <t>DD01.09.188R</t>
  </si>
  <si>
    <t>Dveře jednokřídlé, plné, vel. 700 x 1970 mm, poz. DD01.09.188</t>
  </si>
  <si>
    <t>621</t>
  </si>
  <si>
    <t>DD01.09.190R</t>
  </si>
  <si>
    <t>Dveře jednokřídlé, plné, vel. 800 x 1970 mm, poz. DD01.09.190</t>
  </si>
  <si>
    <t>622</t>
  </si>
  <si>
    <t>DD01.09.191R</t>
  </si>
  <si>
    <t>Dveře jednokřídlé, plné, vel. 800 x 1970 mm, poz. DD01.09.191</t>
  </si>
  <si>
    <t>623</t>
  </si>
  <si>
    <t>DD01.09.193R</t>
  </si>
  <si>
    <t>Dveře jednokřídlé, plné, vel. 800 x 1970 mm, poz. DD01.09.193</t>
  </si>
  <si>
    <t>624</t>
  </si>
  <si>
    <t>DD01.09.194R</t>
  </si>
  <si>
    <t>Dveře jednokřídlé, plné, vel. 800 x 1970 mm, poz. DD01.09.194</t>
  </si>
  <si>
    <t>625</t>
  </si>
  <si>
    <t>DD01.09.195R</t>
  </si>
  <si>
    <t>Dveře jednokřídlé, plné, vel. 800 x 1970 mm, poz. DD01.09.195</t>
  </si>
  <si>
    <t>626</t>
  </si>
  <si>
    <t>DD01.09.219R</t>
  </si>
  <si>
    <t>Dveře jednokřídlé, plné, vel. 800 x 1970 mm, poz. DD01.09.219</t>
  </si>
  <si>
    <t>627</t>
  </si>
  <si>
    <t>DD01.10.201R</t>
  </si>
  <si>
    <t>Dveře jednokřídlé, plné, vel. 800 x 1970 mm, poz. DD01.10.201</t>
  </si>
  <si>
    <t>628</t>
  </si>
  <si>
    <t>DD01.22.232R</t>
  </si>
  <si>
    <t>Dveře jednokřídlé, plné, vel. 800 x 800 mm, poz. DD01.22.232</t>
  </si>
  <si>
    <t>629</t>
  </si>
  <si>
    <t>766660312</t>
  </si>
  <si>
    <t>Montáž dveřních křídel dřevěných nebo plastových posuvných dveří do pouzdra s jednou kapsou jednokřídlových, průchozí šířky přes 800 do 1200 mm</t>
  </si>
  <si>
    <t>630</t>
  </si>
  <si>
    <t>DD01.15.140R</t>
  </si>
  <si>
    <t>Posuvné dveře plné, vel. 1000 x 1810 mm, poz. DD01.15.140</t>
  </si>
  <si>
    <t>631</t>
  </si>
  <si>
    <t>DD01.23.189R</t>
  </si>
  <si>
    <t>Posuvné dveře ze 2/3 prosklené, vel. 800 x 1970 mm, poz. DD01.23.189</t>
  </si>
  <si>
    <t>632</t>
  </si>
  <si>
    <t>766660101</t>
  </si>
  <si>
    <t>Montáž dveřních křídel dřevěných nebo plastových otevíravých do dřevěné rámové zárubně povrchově upravených jednokřídlových, šířky do 800 mm</t>
  </si>
  <si>
    <t>633</t>
  </si>
  <si>
    <t>DD01.19.168R</t>
  </si>
  <si>
    <t>Dveře jednokřídlé, plné, vel. 800 x 2100 mm, poz. DD01.19.168</t>
  </si>
  <si>
    <t>634</t>
  </si>
  <si>
    <t>DD01.09.183R</t>
  </si>
  <si>
    <t>Dveře jednokřídlé, plné, vel. 800 x 1970 mm, poz. DD01.09.183</t>
  </si>
  <si>
    <t>635</t>
  </si>
  <si>
    <t>DD01.09.204R</t>
  </si>
  <si>
    <t>Dveře jednokřídlé, plné, vel. 800 x 1970 mm, poz. DD01.09.204</t>
  </si>
  <si>
    <t>636</t>
  </si>
  <si>
    <t>DD01.09.209R</t>
  </si>
  <si>
    <t>Dveře jednokřídlé, plné, vel. 700 x 1970 mm, poz. DD01.09.209</t>
  </si>
  <si>
    <t>637</t>
  </si>
  <si>
    <t>DD01.09.211R</t>
  </si>
  <si>
    <t>Dveře jednokřídlé, plné, vel. 800 x 1970 mm, poz. DD01.09.211</t>
  </si>
  <si>
    <t>638</t>
  </si>
  <si>
    <t>DD01.09.216R</t>
  </si>
  <si>
    <t>Dveře jednokřídlé, plné, vel. 700 x 1970 mm, poz. DD01.09.216</t>
  </si>
  <si>
    <t>639</t>
  </si>
  <si>
    <t>DD01.09.222R</t>
  </si>
  <si>
    <t>Dveře jednokřídlé, plné,vel. 700 x 1970 mm, poz. DD01.09.222</t>
  </si>
  <si>
    <t>640</t>
  </si>
  <si>
    <t>DD01.09.225R</t>
  </si>
  <si>
    <t>Dveře jednokřídlé, plné, vel. 700 x 1970 mm, poz. DD01.09.225</t>
  </si>
  <si>
    <t>641</t>
  </si>
  <si>
    <t>DD01.09.230R</t>
  </si>
  <si>
    <t>Dveře jednokřídlé, plné, vel. 800 x 1970 mm, poz. DD01.09.230</t>
  </si>
  <si>
    <t>642</t>
  </si>
  <si>
    <t>DD01.10.202R</t>
  </si>
  <si>
    <t>Dveře jednokřídlé, prosklené, vel. 800 x 1970 mm, poz. DD01.10.202</t>
  </si>
  <si>
    <t>643</t>
  </si>
  <si>
    <t>DD01.10.203R</t>
  </si>
  <si>
    <t>Dveře jednokřídlé, prosklené, vel. 800 x 1970 mm, poz. DD01.10.203</t>
  </si>
  <si>
    <t>644</t>
  </si>
  <si>
    <t>DD01.10.213R</t>
  </si>
  <si>
    <t>Dveře jednokřídlé, prosklené, vel. 800 x 1970 mm, poz. DD01.10.213</t>
  </si>
  <si>
    <t>645</t>
  </si>
  <si>
    <t>DD01.10.214R</t>
  </si>
  <si>
    <t>Dveře jednokřídlé, prosklené, vel. 800 x 1970 mm, poz. DD01.10.214</t>
  </si>
  <si>
    <t>646</t>
  </si>
  <si>
    <t>DD01.10.215R</t>
  </si>
  <si>
    <t>Dveře jednokřídlé, prosklené, vel. 800 x 1970 mm, poz. DD01.10.215</t>
  </si>
  <si>
    <t>647</t>
  </si>
  <si>
    <t>DD01.10.221R</t>
  </si>
  <si>
    <t>Dveře jednokřídlé, prosklené, vel. 700 x 1970 mm, poz. DD01.10.221</t>
  </si>
  <si>
    <t>648</t>
  </si>
  <si>
    <t>DD01.10.223R</t>
  </si>
  <si>
    <t>Dveře jednokřídlé, prosklené, vel. 800 x 1970 mm, poz. DD01.10.223</t>
  </si>
  <si>
    <t>649</t>
  </si>
  <si>
    <t>DD01.10.224R</t>
  </si>
  <si>
    <t>Dveře jednokřídlé, prosklené, vel. 800 x 1970 mm, poz. DD01.10.224</t>
  </si>
  <si>
    <t>650</t>
  </si>
  <si>
    <t>DD01.10.229R</t>
  </si>
  <si>
    <t>Dveře jednokřídlé, prosklené, vel. 800 x 1970 mm, poz. DD01.10.229</t>
  </si>
  <si>
    <t>651</t>
  </si>
  <si>
    <t>DD01.10.231R</t>
  </si>
  <si>
    <t>Dveře jednokřídlé, prosklené, vel. 800 x 1970 mm, poz. DD01.10.231</t>
  </si>
  <si>
    <t>652</t>
  </si>
  <si>
    <t>DD01.09.235R</t>
  </si>
  <si>
    <t>Dveře jednokřídlé, plné, vel. 800 x 1970 mm, poz. DD01.09.235</t>
  </si>
  <si>
    <t>653</t>
  </si>
  <si>
    <t>DD01.09.236R</t>
  </si>
  <si>
    <t>Dveře jednokřídlé, plné, vel. 700 x 1970 mm, poz, DD01.09.236</t>
  </si>
  <si>
    <t>654</t>
  </si>
  <si>
    <t>DD01.10.237R</t>
  </si>
  <si>
    <t>Dveře jednokřídlé, prosklené, vel. 800 x 1970 mm, poz. DD01.10.237</t>
  </si>
  <si>
    <t>655</t>
  </si>
  <si>
    <t>DD01.10.238R</t>
  </si>
  <si>
    <t>Dveře jednokřídlé, prosklené, vel. 800 x 1970 mm, poz. DD01.10.238</t>
  </si>
  <si>
    <t>656</t>
  </si>
  <si>
    <t>DD01.09.304R</t>
  </si>
  <si>
    <t>Dveře jednokřídlé, plné, vel. 800 x 1970 mm, poz. DD01.09.304</t>
  </si>
  <si>
    <t>657</t>
  </si>
  <si>
    <t>DD01.09.305R</t>
  </si>
  <si>
    <t>Dveře jednokřídlé, plné, vel. 700 x 1970 mm, poz. DD01.09.305</t>
  </si>
  <si>
    <t>658</t>
  </si>
  <si>
    <t>DD01.10.306R</t>
  </si>
  <si>
    <t>Dveře jednokřídlé, prosklené, vel. 800 x 1970 mm, poz. DD01.10.306</t>
  </si>
  <si>
    <t>659</t>
  </si>
  <si>
    <t>DD01.10.307R</t>
  </si>
  <si>
    <t>Dveře jednokřídlé, prosklené, vel. 800 x 1970 mm, poz. DD01.10.307</t>
  </si>
  <si>
    <t>660</t>
  </si>
  <si>
    <t>766660201</t>
  </si>
  <si>
    <t>Montáž dveřních křídel dřevěných nebo plastových kývavých do ocelové zárubně povrchově upravených jednokřídlových, šířky do 1000 mm</t>
  </si>
  <si>
    <t>DD01.24.192 1.00=1.000 [A] 
Celkem: 1=1.000 [B]</t>
  </si>
  <si>
    <t>661</t>
  </si>
  <si>
    <t>DD01.24.192R</t>
  </si>
  <si>
    <t>Kyvné dveře s prosklením, vel. 800 x 1970 mm, poz. DD01.24.192</t>
  </si>
  <si>
    <t>662</t>
  </si>
  <si>
    <t>766660002</t>
  </si>
  <si>
    <t>Montáž dveřních křídel dřevěných nebo plastových otevíravých do ocelové zárubně povrchově upravených jednokřídlových, šířky přes 800 mm</t>
  </si>
  <si>
    <t>663</t>
  </si>
  <si>
    <t>DD01.09.001R</t>
  </si>
  <si>
    <t>Dveře jednokřídlé, plné, vel. 850 x 1970 mm, poz. DD01.09.001</t>
  </si>
  <si>
    <t>664</t>
  </si>
  <si>
    <t>766660163</t>
  </si>
  <si>
    <t>Montáž dveřních křídel dřevěných nebo plastových otevíravých do dřevěné rámové zárubně protipožárních dvoukřídlových jakékoliv šířky</t>
  </si>
  <si>
    <t>665</t>
  </si>
  <si>
    <t>DD01.13.206R</t>
  </si>
  <si>
    <t>Dveře dvoukřídlé, plné, vel. 1100 x 2100 mm, poz. DD01.13.206</t>
  </si>
  <si>
    <t>666</t>
  </si>
  <si>
    <t>DD01.13.227R</t>
  </si>
  <si>
    <t>Dveře dvoukřídlé, plné, vel. 1150 x 2100 mm, poz. DD01.13.227</t>
  </si>
  <si>
    <t>667</t>
  </si>
  <si>
    <t>766694116</t>
  </si>
  <si>
    <t>Montáž ostatních truhlářských konstrukcí parapetních desek dřevěných nebo plastových šířky do 300 mm</t>
  </si>
  <si>
    <t>'výpis dřevěných prvků - interiérové parapety' 
TV01.01.01 1.00*2=2.000 [A] 
TV01.01.02 1.05*1=1.050 [B] 
TV01.01.03 1.025*1=1.025 [C] 
TV01.01.04 1.05*2=2.100 [D] 
TV01.01.05 1.25*2=2.500 [E] 
TV01.01.06 1.60*1=1.600 [F] 
TV01.01.07 1.05*2=2.100 [G] 
TV01.01.08 1.00*2=2.000 [H] 
TV01.01.09 1.05*1=1.050 [I] 
TV01.01.10 1.40*5=7.000 [J] 
TV01.02.01 1.12*1=1.120 [K] 
TV01.02.02 1.135*1=1.135 [L] 
TV01.02.03 1.155*1=1.155 [M] 
TV01.02.04 1.155*1=1.155 [N] 
TV01.02.05 1.135*1=1.135 [O] 
TV01.02.06 1.17*10=11.700 [P] 
TV01.02.07 1.15*2=2.300 [Q] 
TV01.02.08 1.18*17=20.060 [R] 
TV01.03.02 1.40*3=4.200 [S] 
TV01.03.03 1.25*3=3.750 [T] 
TV01.03.04 1.40*1=1.400 [U] 
Celkem: 2+1.05+1.025+2.1+2.5+1.6+2.1+2+1.05+7+1.12+1.135+1.155+1.155+1.135+11.7+2.3+20.06+4.2+3.75+1.4=71.535 [V]</t>
  </si>
  <si>
    <t>668</t>
  </si>
  <si>
    <t>766694126</t>
  </si>
  <si>
    <t>Montáž ostatních truhlářských konstrukcí parapetních desek dřevěných nebo plastových šířky přes 300 mm</t>
  </si>
  <si>
    <t>'výpis dřevěných prvků - interiérové parapety' 
TV01.01.11 1.05*4=4.200 [A] 
TV01.01.12 0.45*3=1.350 [B] 
TV01.01.13 1.20*1=1.200 [C] 
TV01.01.14 1.03*3=3.090 [D] 
TV01.01.15 1.05*1=1.050 [E] 
TV01.01.16 1.05*4=4.200 [F] 
TV01.01.17 1.05*2=2.100 [G] 
TV01.02.09 1.19*2=2.380 [H] 
TV01.02.10 1.135*2=2.270 [I] 
TV01.02.11 1.15*2=2.300 [J] 
TV01.02.12 1.19*3=3.570 [K] 
TV01.02.13 1.19*11=13.090 [L] 
TV01.02.14 1.215*1=1.215 [M] 
TV01.02.15 1.19*10=11.900 [N] 
TV01.02.16 1.23*2=2.460 [O] 
TV01.02.17 1.22*1=1.220 [P] 
TV01.03.05 1.60*8=12.800 [Q] 
TV01.03.06 1.60*1=1.600 [R] 
TV01.03.07 1.40*3=4.200 [S] 
TV01.03.08 1.40*3=4.200 [T] 
TV01.03.09 1.37*1=1.370 [U] 
TV01.03.10 1.66*1=1.660 [V] 
Celkem: 4.2+1.35+1.2+3.09+1.05+4.2+2.1+2.38+2.27+2.3+3.57+13.09+1.215+11.9+2.46+1.22+12.8+1.6+4.2+4.2+1.37+1.66=83.425 [W]</t>
  </si>
  <si>
    <t>669</t>
  </si>
  <si>
    <t>607941R0</t>
  </si>
  <si>
    <t>parapet dřevotřískový vnitřní s povrchovou úpravou</t>
  </si>
  <si>
    <t>'výpis dřevěných prvků - interiérové parapety' 
TV01.01.01 1.00*2*0.07=0.140 [A] 
TV01.01.02 1.05*1*0.07=0.074 [B] 
TV01.01.03 1.025*1*0.10=0.103 [C] 
TV01.01.04 1.05*2*0.23=0.483 [D] 
TV01.01.05 1.25*2*0.25=0.625 [E] 
TV01.01.06 1.60*1*0.25=0.400 [F] 
TV01.01.07 1.05*2*0.26=0.546 [G] 
TV01.01.08 1.00*2*0.28=0.560 [H] 
TV01.01.09 1.05*1*0.28=0.294 [I] 
TV01.01.10 1.40*5*0.29=2.030 [J] 
TV01.02.01 1.12*1*0.11=0.123 [K] 
TV01.02.02 1.135*1*0.11=0.125 [L] 
TV01.02.03 1.155*1*0.16=0.185 [M] 
TV01.02.04 1.155*1*0.19=0.219 [N] 
TV01.02.05 1.135*1*0.24=0.272 [O] 
TV01.02.06 1.17*10*0.24=2.808 [P] 
TV01.02.07 1.15*2*0.28=0.644 [Q] 
TV01.02.08 1.18*17*0.28=5.617 [R] 
TV01.03.02 1.40*3*0.21=0.882 [S] 
TV01.03.03 1.25*3*0.25=0.938 [T] 
TV01.03.04 1.40*1*0.28=0.392 [U] 
Mezisoučet: 0.14+0.074+0.103+0.483+0.625+0.4+0.546+0.56+0.294+2.03+0.123+0.125+0.185+0.219+0.272+2.808+0.644+5.617+0.882+0.938+0.392=17.460 [V] 
TV01.01.11 1.05*4*0.31=1.302 [W] 
TV01.01.12 0.45*3*0.32=0.432 [X] 
TV01.01.13 1.20*1*0.32=0.384 [Y] 
TV01.01.14 1.03*3*0.33=1.020 [Z] 
TV01.01.15 1.05*1*0.33=0.347 [AA] 
TV01.01.16 1.05*4*0.38=1.596 [AB] 
TV01.01.17 1.05*2*0.43=0.903 [AC] 
TV01.02.09 1.19*2*0.31=0.738 [AD] 
TV01.02.10 1.135*2*0.33=0.749 [AE] 
TV01.02.11 1.15*2*0.33=0.759 [AF] 
TV01.02.12 1.19*3*0.34=1.214 [AG] 
TV01.02.13 1.19*11*0.36=4.712 [AH] 
TV01.02.14 1.215*1*0.375=0.456 [AI] 
TV01.02.15 1.19*10*0.38=4.522 [AJ] 
TV01.02.16 1.23*2*0.43=1.058 [AK] 
TV01.02.17 1.22*1*0.43=0.525 [AL] 
TV01.03.05 1.60*8*0.325=4.160 [AM] 
TV01.03.06 1.60*1*0.35=0.560 [AN] 
TV01.03.07 1.40*3*0.41=1.722 [AO] 
TV01.03.08 1.40*3*0.50=2.100 [AP] 
TV01.03.09 1.37*1*0.52=0.712 [AQ] 
TV01.03.10 1.66*1*0.52=0.863 [AR] 
Mezisoučet: 1.302+0.432+0.384+1.02+0.347+1.596+0.903+0.738+0.749+0.759+1.214+4.712+0.456+4.522+1.058+0.525+4.16+0.56+1.722+2.1+0.712+0.863=30.834 [AS] 
'Celkem: 'A657+B657+C657+D657+E657+F657+G657+H657+I657+J657+K657+L657+M657+N657+O657+P657+Q657+R657+S657+T657+U657+W657+X657+Y657+Z657+AA657+AB657+AC6 
48.294*1.1 Přepočtené koeficientem množství=53.123 [AT] 
Celkem: 53.123=53.123 [AU]</t>
  </si>
  <si>
    <t>670</t>
  </si>
  <si>
    <t>766621112</t>
  </si>
  <si>
    <t>Montáž oken dřevěných včetně montáže rámu plochy přes 1 m2 špaletových do zdiva, výšky přes 1,5 do 2,5 m</t>
  </si>
  <si>
    <t>'celkový výpis oken ' 
ON01.06.194 1.00*1.80=1.800 [A] 
ON01.08.188-189 1.10*1.30*2=2.860 [B] 
ON01.08.193 1.00*1.275=1.275 [C] 
Celkem: 1.8+2.86+1.275=5.935 [D]</t>
  </si>
  <si>
    <t>671</t>
  </si>
  <si>
    <t>ON01.06.194R</t>
  </si>
  <si>
    <t>Špaletové dvoudílné otevíravé okno s dvoudílným otevíravým nadsvětlíkem, vel. 1000 x 1800 mm, poz. ON01.06.194</t>
  </si>
  <si>
    <t>672</t>
  </si>
  <si>
    <t>ON01.08.188R</t>
  </si>
  <si>
    <t>Špaletové dvoudílné otevíravé okno, vel. 1100 x 1300 mm, poz. ON01.08.188</t>
  </si>
  <si>
    <t>673</t>
  </si>
  <si>
    <t>ON01.08.189R</t>
  </si>
  <si>
    <t>Špaletové dvoudílné otevíravé okno, vel. 1100 x 1300 mm, poz. ON01.08.189</t>
  </si>
  <si>
    <t>674</t>
  </si>
  <si>
    <t>ON01.08.193R</t>
  </si>
  <si>
    <t>Špaletové dvoudílné otevíravé okno, vel. 1000 x 1275 mm, poz. ON01.08.193</t>
  </si>
  <si>
    <t>675</t>
  </si>
  <si>
    <t>766621211</t>
  </si>
  <si>
    <t>Montáž oken dřevěných včetně montáže rámu plochy přes 1 m2 otevíravých do zdiva, výšky do 1,5 m</t>
  </si>
  <si>
    <t>'celkový výpis oken ' 
ON01.04.171-172;175 1.40*0.76*3=3.192 [A] 
ON.01.13.195 1.10*1.00=1.100 [B] 
ON01.03.237 1.20*0.94=1.128 [C] 
Celkem: 3.192+1.1+1.128=5.420 [D]</t>
  </si>
  <si>
    <t>676</t>
  </si>
  <si>
    <t>ON01.03.237R</t>
  </si>
  <si>
    <t>Dvoudílné otevíravé okno, vel. 1200 x 940 mm, poz. ON01.03.237</t>
  </si>
  <si>
    <t>677</t>
  </si>
  <si>
    <t>ON01.13.195R</t>
  </si>
  <si>
    <t>Dvoudílné okno výsuvné, výdejní, vel. 1100 x 1000 mm, poz. ON01.13.195</t>
  </si>
  <si>
    <t>678</t>
  </si>
  <si>
    <t>ON01.04.171R</t>
  </si>
  <si>
    <t>Vnitřní dvoudílné okno, vel. 1400 x 760 mm, poz. ON01.04.171</t>
  </si>
  <si>
    <t>679</t>
  </si>
  <si>
    <t>ON01.04.172R</t>
  </si>
  <si>
    <t>Vnitřní dvoudílné okno, vel. 1400 x 760 mm, poz. ON01.04.172</t>
  </si>
  <si>
    <t>680</t>
  </si>
  <si>
    <t>ON01.04.175R</t>
  </si>
  <si>
    <t>Vnitřní luxferové okno, vel. 1400 x 760 mm, poz. ON01.04.175</t>
  </si>
  <si>
    <t>681</t>
  </si>
  <si>
    <t>766621622</t>
  </si>
  <si>
    <t>Montáž oken dřevěných plochy do 1 m2 včetně montáže rámu otevíravých do zdiva</t>
  </si>
  <si>
    <t>'celkový výpis oken ' 
ON01.07.187 1.00=1.000 [A] 
ON01.07.286 1.00=1.000 [B] 
ON01.09.280-281 2.00=2.000 [C] 
ON01.07.387 1.00=1.000 [D] 
ON01.10.480-485 6.00=6.000 [E] 
Celkem: 1+1+2+1+6=11.000 [F]</t>
  </si>
  <si>
    <t>682</t>
  </si>
  <si>
    <t>ON01.07.187R</t>
  </si>
  <si>
    <t>Jednodílné okno otevíravé, vel. 450 x 900 mm, poz. ON01.07.187</t>
  </si>
  <si>
    <t>683</t>
  </si>
  <si>
    <t>ON01.07.286R</t>
  </si>
  <si>
    <t>Jednodílné okno otevíravé, vel.450 x 950 mm, poz. ON01.01.286</t>
  </si>
  <si>
    <t>684</t>
  </si>
  <si>
    <t>ON01.09.280R</t>
  </si>
  <si>
    <t>Fixní okno, vel. 1250 x 750 mm, poz. ON01.09.280</t>
  </si>
  <si>
    <t>685</t>
  </si>
  <si>
    <t>ON01.09.281R</t>
  </si>
  <si>
    <t>Fixní okno, vel. 1250 x 750 mm, poz. ON01.09.281</t>
  </si>
  <si>
    <t>686</t>
  </si>
  <si>
    <t>ON01.07.387R</t>
  </si>
  <si>
    <t>Jednodílné okno otevíravé, vel. 450 x 950 mm, poz. ON01.07.387</t>
  </si>
  <si>
    <t>687</t>
  </si>
  <si>
    <t>ON01.10.480R</t>
  </si>
  <si>
    <t>Jednodílné okno otevíravé, sklopné, vel. 620 x 1000 mm, poz. ON01.10.480</t>
  </si>
  <si>
    <t>688</t>
  </si>
  <si>
    <t>ON01.10.481R</t>
  </si>
  <si>
    <t>Jednodílné okno otevíravé, sklopné, vel. 620 x 1000 mm, poz. ON01.10.481</t>
  </si>
  <si>
    <t>689</t>
  </si>
  <si>
    <t>ON01.10.482R</t>
  </si>
  <si>
    <t>Jednodílné okno otevíravé, sklopné, vel. 620 x 1000 mm, poz. ON01.10.482</t>
  </si>
  <si>
    <t>690</t>
  </si>
  <si>
    <t>ON01.10.483R</t>
  </si>
  <si>
    <t>Jednodílné okno otevíravé, sklopné, 620 x 1000 mm, poz. ON01.10.483</t>
  </si>
  <si>
    <t>691</t>
  </si>
  <si>
    <t>ON01.10.484R</t>
  </si>
  <si>
    <t>Jednodílné okno otevíravé, sklopné, vel. 620 x 1000 mm, poz. ON01.10.484</t>
  </si>
  <si>
    <t>692</t>
  </si>
  <si>
    <t>ON01.10.485R</t>
  </si>
  <si>
    <t>Jednodílné okno otevíravé, sklopné, vel. 620 x 1000 mm, poz. ON01.10.485</t>
  </si>
  <si>
    <t>693</t>
  </si>
  <si>
    <t>766621646</t>
  </si>
  <si>
    <t>Montáž oken dřevěných plochy do 1 m2 včetně montáže rámu obloukových nebo kulatých do zdiva</t>
  </si>
  <si>
    <t>'celkový výpis oken ' 
ON01.14.301;303 3.14*0.40*0.40/4*2=0.251 [A] 
ON01.14.302 3.14*0.46*0.46/4=0.166 [B] 
ON01.14.304-306 3.14*0.45*0.45/4*3=0.477 [C] 
Celkem: 0.251+0.166+0.477=0.894 [D]</t>
  </si>
  <si>
    <t>694</t>
  </si>
  <si>
    <t>ON01.14.301R</t>
  </si>
  <si>
    <t>Jednodílné kruhové okno fixní, vel. 400 x 400 mm, poz. ON01.14.301</t>
  </si>
  <si>
    <t>695</t>
  </si>
  <si>
    <t>ON01.14.302R</t>
  </si>
  <si>
    <t>Jednodílné kruhové okno fixní, vel. 460 x 460 mm, poz. ON01.14.302</t>
  </si>
  <si>
    <t>696</t>
  </si>
  <si>
    <t>ON01.14.303R</t>
  </si>
  <si>
    <t>Jednodílné kruhové okno fixn, vel. 400 x 400 mm, poz. ON01.14.303</t>
  </si>
  <si>
    <t>697</t>
  </si>
  <si>
    <t>ON01.14.304R</t>
  </si>
  <si>
    <t>Jednodílné kruhové okno fixní, vel. 450 x 450 mm, poz. ON01.14.304</t>
  </si>
  <si>
    <t>698</t>
  </si>
  <si>
    <t>ON01.14.305R</t>
  </si>
  <si>
    <t>Jednodílné kruhové okno fixní, vel. 450 x 450 mm, poz. ON01.14.305</t>
  </si>
  <si>
    <t>699</t>
  </si>
  <si>
    <t>ON01.14.306R</t>
  </si>
  <si>
    <t>Jednodílné kruhové okno fixní, vel. 450 x 450 mm, poz. ON01.14.306</t>
  </si>
  <si>
    <t>700</t>
  </si>
  <si>
    <t>766621212</t>
  </si>
  <si>
    <t>Montáž oken dřevěných včetně montáže rámu plochy přes 1 m2 otevíravých do zdiva, výšky přes 1,5 do 2,5 m</t>
  </si>
  <si>
    <t>'celkový výpis oken ' 
ON01.01.101-107; 109-138;184;186-192;202;205-206;209-236;280-283;380-384 1.05*1.90*73=145.635 [A] 
ON01.01.108 1.025*1.90=1.948 [B] 
ON01.05.139-140 1.40*1.77*2=4.956 [C] 
ON01.01.150-151 1.05*1.87*2=3.927 [D] 
ON01.01.152-154;157-163 1.40*2.40*10=33.600 [E] 
ON01.01.155-156 1.05*1.87*2=3.927 [F] 
ON01.02.176 1.40*2.435=3.409 [G] 
ON01.16.170 1.05*1.87=1.964 [H] 
ON01.01.180;182 1.05*1.765*2=3.707 [I] 
ON01.01.181;183 1.00*1.90*2=3.800 [J] 
ON01.01.185 1.05*1.80 =1.890 [K] 
ON01.06.190 1.00*1.80=1.800 [L] 
ON01.01.201;203-204;207-208 1.05*1.85*5=9.713 [M] 
ON01.01.284;385-386 1.03*1.90*3=5.871 [N] 
ON01.01.285 1.025*1.90=1.948 [O] 
Celkem: 145.635+1.948+4.956+3.927+33.6+3.927+3.409+1.964+3.707+3.8+1.89+1.8+9.713+5.871+1.948=228.095 [P]</t>
  </si>
  <si>
    <t>701</t>
  </si>
  <si>
    <t>ON01.01.101R</t>
  </si>
  <si>
    <t>Dvoudílné okno s nadsvětlíkem, vel. 1050 x 1900 mm, poz. ON01.01.101</t>
  </si>
  <si>
    <t>702</t>
  </si>
  <si>
    <t>ON01.01.102R</t>
  </si>
  <si>
    <t>Dvoudílné okno s nadsvětlíkem, vel. 1050 x 1900 mm, poz. ON01.01.102</t>
  </si>
  <si>
    <t>703</t>
  </si>
  <si>
    <t>ON01.01.103R</t>
  </si>
  <si>
    <t>Dvoudílné okno s nadsvětlíkem, vel. 1050 x 1900 mm, poz. ON01.01.103</t>
  </si>
  <si>
    <t>704</t>
  </si>
  <si>
    <t>ON01.01.104R</t>
  </si>
  <si>
    <t>Dvoudílné okno s nadsvětlíkem vel. 1050 x 1900 mm, ON01.01.104</t>
  </si>
  <si>
    <t>705</t>
  </si>
  <si>
    <t>ON01.01.105R</t>
  </si>
  <si>
    <t>Dvoudílné okno s nadsvětlíkem vel. 1050 x 1900 mm, poz. ON01.01.105</t>
  </si>
  <si>
    <t>706</t>
  </si>
  <si>
    <t>ON01.01.106R</t>
  </si>
  <si>
    <t>Dvoudílné okno s nadsvětlíkem vel. 1050 x 1900 mm, ON01.01.106</t>
  </si>
  <si>
    <t>707</t>
  </si>
  <si>
    <t>ON01.01.107R</t>
  </si>
  <si>
    <t>Dvoudílné okno s nadsvětlíkem vel. 1050 x 1900 mm, ON01.01.107</t>
  </si>
  <si>
    <t>708</t>
  </si>
  <si>
    <t>ON01.01.108R</t>
  </si>
  <si>
    <t>Dvoudílné okno s nadsvětlíkem, vel. 1025 x 1900 mm, ON01.01.108</t>
  </si>
  <si>
    <t>709</t>
  </si>
  <si>
    <t>ON01.01.109R</t>
  </si>
  <si>
    <t>Dvoudílné okno s nadsvětlíkem, vel. 1050 x 1900 mm, poz. ON01.01.109</t>
  </si>
  <si>
    <t>710</t>
  </si>
  <si>
    <t>ON01.01.110R</t>
  </si>
  <si>
    <t>Dvoudílné okno s nadsvětlíkem, vel. 1050 x 1900 mm, poz. ON01.01.110</t>
  </si>
  <si>
    <t>ON01.01.111R</t>
  </si>
  <si>
    <t>Dvoudílné okno s nadsvětlíkem, vel. 1050 x 1900 mm, poz. ON01.01.111</t>
  </si>
  <si>
    <t>712</t>
  </si>
  <si>
    <t>ON01.01.112R</t>
  </si>
  <si>
    <t>Dvoudílné okno s nadsvětlíkem, vel. 1050 x 1900 mm, poz. ON01.01.112</t>
  </si>
  <si>
    <t>ON01.01.113R</t>
  </si>
  <si>
    <t>Dvoudílné okno s nadsvětlíkem, vel. 1050 x 1900 mm, poz. ON01.01.113</t>
  </si>
  <si>
    <t>714</t>
  </si>
  <si>
    <t>ON01.01.114R</t>
  </si>
  <si>
    <t>Dvoudílné okno s nadsvětlíkem, vel. 1050 x 1900 mm, poz. ON01.01.114</t>
  </si>
  <si>
    <t>715</t>
  </si>
  <si>
    <t>ON01.01.115R</t>
  </si>
  <si>
    <t>Dvoudílné okno s nadsvětlíkem, vel. 1050 x 1900 mm, poz. ON01.01.115</t>
  </si>
  <si>
    <t>716</t>
  </si>
  <si>
    <t>ON01.01.116R</t>
  </si>
  <si>
    <t>Dvoudílné okno s nadsvětlíkem, vel. 1050 x 1900 mm, ON01.01.116</t>
  </si>
  <si>
    <t>717</t>
  </si>
  <si>
    <t>ON01.01.117R</t>
  </si>
  <si>
    <t>Dvoudílné okno s nadsvětlíkem, vel. 1050 x 1900 mm, poz. ON01.01.117</t>
  </si>
  <si>
    <t>718</t>
  </si>
  <si>
    <t>ON01.01.118R</t>
  </si>
  <si>
    <t>Dvoudílné okno s nadsvětlíkem, vel. 1050 x 1900 mm, poz. ON01.01.118</t>
  </si>
  <si>
    <t>719</t>
  </si>
  <si>
    <t>ON01.01.119R</t>
  </si>
  <si>
    <t>Dvoudílné okno s nadsvětlíkem, vel. 1050 x 1900 mm, poz. ON01.01.119</t>
  </si>
  <si>
    <t>720</t>
  </si>
  <si>
    <t>ON01.01.120R</t>
  </si>
  <si>
    <t>Dvoudílné okno s nadsvětlíkem, vel. 1050 x 1900 mm, poz. ON01.01.120</t>
  </si>
  <si>
    <t>ON01.01.121R</t>
  </si>
  <si>
    <t>Dvoudílné okno s nadsvětlíkem, vel. 1050 x 1900 mm,  poz. ON01.01.121</t>
  </si>
  <si>
    <t>722</t>
  </si>
  <si>
    <t>ON01.01.122R</t>
  </si>
  <si>
    <t>Dvoudílné okno s nadsvětlíkem, vel. 1050 x 1900 mm, poz. ON01.01.122</t>
  </si>
  <si>
    <t>723</t>
  </si>
  <si>
    <t>ON01.01.123R</t>
  </si>
  <si>
    <t>Dvoudílné okno s nadsvětlíkem, vel. 1050 x 1900 mm, poz.ON01.01.123</t>
  </si>
  <si>
    <t>724</t>
  </si>
  <si>
    <t>ON01.01.124R</t>
  </si>
  <si>
    <t>Dvoudílné okno s nadsvětlíkem, vel. 1050 x 1900 mm, poz. ON01.01.124</t>
  </si>
  <si>
    <t>ON01.01.132R</t>
  </si>
  <si>
    <t>Dvoudílné okno s nadsvětlíkem, vel. 1050 x 1850 mm, poz. ON01.01.132</t>
  </si>
  <si>
    <t>726</t>
  </si>
  <si>
    <t>ON01.01.133R</t>
  </si>
  <si>
    <t>Dvoudílné okno otevíravé, vel. 1050 x 1850 mm, poz. ON01.01.133</t>
  </si>
  <si>
    <t>727</t>
  </si>
  <si>
    <t>ON01.01.135R</t>
  </si>
  <si>
    <t>Dvoudílné okno s nadsvětlíkem, vel. 1050 x 1900 mm, poz. ON01.01.135</t>
  </si>
  <si>
    <t>728</t>
  </si>
  <si>
    <t>ON01.01.136R</t>
  </si>
  <si>
    <t>Dvoudílné okno s nadsvětlíkem vel. 1050 x 1900 mm, poz. ON01.01.136</t>
  </si>
  <si>
    <t>729</t>
  </si>
  <si>
    <t>ON01.01.137R</t>
  </si>
  <si>
    <t>Dvoudílné okno otevíravé, vel.1050 x 1900 mm, poz. ON01.01.137</t>
  </si>
  <si>
    <t>730</t>
  </si>
  <si>
    <t>ON01.01.138R</t>
  </si>
  <si>
    <t>Dvoudílné okno otevíravé, vel. 1050 x 1900 mm, poz. ON01.01.138</t>
  </si>
  <si>
    <t>731</t>
  </si>
  <si>
    <t>ON01.05.139R</t>
  </si>
  <si>
    <t>Pokladní okno s fixní částí a výdejním okénkem, vel. 1400 x 1770 mm, poz. ON01.01.139</t>
  </si>
  <si>
    <t>732</t>
  </si>
  <si>
    <t>ON01.05.140R</t>
  </si>
  <si>
    <t>Pokladní okno s fixní částí a výdejním okénkem, vel. 1400 x 1770 mm, poz. ON01.01.140</t>
  </si>
  <si>
    <t>733</t>
  </si>
  <si>
    <t>ON01.01.150R</t>
  </si>
  <si>
    <t>Dvoudílné okno s nadsvětlíkem, vel. 1050 x 1870 mm, poz. ON01.01.150</t>
  </si>
  <si>
    <t>734</t>
  </si>
  <si>
    <t>ON01.01.151R</t>
  </si>
  <si>
    <t>Dvoudílné okno s nadsvětlíkem, vel. 1050 x 1870 mm, poz. ON01.01.151</t>
  </si>
  <si>
    <t>ON01.01.152R</t>
  </si>
  <si>
    <t>Dvoudílné okno s nadsvětlíkem, vel. 1400 x 2400 mm, poz. ON01.01.152</t>
  </si>
  <si>
    <t>736</t>
  </si>
  <si>
    <t>ON01.01.153R</t>
  </si>
  <si>
    <t>Dvoudílné okno s nadsvětlíkem, vel. 1400 x 2400 mm, poz. ON01.01.153</t>
  </si>
  <si>
    <t>737</t>
  </si>
  <si>
    <t>ON01.01.154R</t>
  </si>
  <si>
    <t>Dvoudílné okno s nadsvětlíkem, vel. 1400 x 2400 mm, poz. ON01.01.154</t>
  </si>
  <si>
    <t>738</t>
  </si>
  <si>
    <t>ON01.01.155R</t>
  </si>
  <si>
    <t>Dvoudílné okno s nadsvětlíkem, vel. 1050 x 1870 mm, poz. ON01.01.155</t>
  </si>
  <si>
    <t>739</t>
  </si>
  <si>
    <t>ON01.01.156R</t>
  </si>
  <si>
    <t>Dvoudílné okno s nadsvětlíkem vel. 1050 x 1870 mm, poz. ON01.01.156</t>
  </si>
  <si>
    <t>740</t>
  </si>
  <si>
    <t>ON01.01.157R</t>
  </si>
  <si>
    <t>Dvoudílné okno s nadsvětlíkem, vel. 1400 x 2400 mm, poz. ON01.01.157</t>
  </si>
  <si>
    <t>ON01.01.158R</t>
  </si>
  <si>
    <t>Dvoudílné okno s nadsvětlíkem, vel. 1400 x 2400 mm, poz. ON01.01.158</t>
  </si>
  <si>
    <t>742</t>
  </si>
  <si>
    <t>ON01.01.159R</t>
  </si>
  <si>
    <t>Dvoudílné okno s nadsvětlíkem, vel. 1400 x 2400 mm, poz. ON01.01.159</t>
  </si>
  <si>
    <t>743</t>
  </si>
  <si>
    <t>ON01.01.160R</t>
  </si>
  <si>
    <t>Dvoudílné okno s nadsvětlíkem, vel. 1400 x 2400 mm, poz. ON01.01.160</t>
  </si>
  <si>
    <t>744</t>
  </si>
  <si>
    <t>ON01.01.161R</t>
  </si>
  <si>
    <t>Dvoudílné okno s nadsvětlíkem, vel. 1400 x 2400 mm, poz. ON01.01.161</t>
  </si>
  <si>
    <t>745</t>
  </si>
  <si>
    <t>ON01.01.162R</t>
  </si>
  <si>
    <t>Dvoudílné okno s nadsvětlíkem, vel. 1400 x 2400 mm, poz. ON01.01.162</t>
  </si>
  <si>
    <t>746</t>
  </si>
  <si>
    <t>ON01.01.163R</t>
  </si>
  <si>
    <t>Dvoudílné okno s nadsvětlíkem, vel. 1400 x 2400 mm, poz. ON01.01.163</t>
  </si>
  <si>
    <t>747</t>
  </si>
  <si>
    <t>ON01.02.176R</t>
  </si>
  <si>
    <t>Vnitřní dvoudílné okno s dvoudílným nadstvětlíkem, vel. 1400 x 2435 mm, poz. ON01.02.176</t>
  </si>
  <si>
    <t>748</t>
  </si>
  <si>
    <t>ON01.16.170R</t>
  </si>
  <si>
    <t>Dřevěný výkladec s výdejním okénkem, vel. 1050 x 1870 mm, poz. ON01.16.170</t>
  </si>
  <si>
    <t>749</t>
  </si>
  <si>
    <t>ON01.01.180R</t>
  </si>
  <si>
    <t>Dvoudílné okno s nadsvětlíkem, vel. 1050 x 1765 mm, poz. ON01.01.180</t>
  </si>
  <si>
    <t>750</t>
  </si>
  <si>
    <t>ON01.01.181R</t>
  </si>
  <si>
    <t>Dvoudílné okno s nadsvětlíkem, vel. 1000 x 1900 mm, poz. ON01.01.181</t>
  </si>
  <si>
    <t>751</t>
  </si>
  <si>
    <t>ON01.01.182R</t>
  </si>
  <si>
    <t>Dvoudílné okno s nadsvětlíkem, vel. 1050 x 1765 mm, poz. ON01.01.182</t>
  </si>
  <si>
    <t>752</t>
  </si>
  <si>
    <t>ON01.01.183R</t>
  </si>
  <si>
    <t>Dvoudílné okno s nadsvětlíkem, vel. 1000 x 1900 mm, poz. ON01.01.183</t>
  </si>
  <si>
    <t>753</t>
  </si>
  <si>
    <t>ON01.01.184R</t>
  </si>
  <si>
    <t>Dvoudílné okno s nadsvětlíkem, vel. 1050 x 1900 mm, poz. ON01.01.184</t>
  </si>
  <si>
    <t>754</t>
  </si>
  <si>
    <t>ON01.01.185R</t>
  </si>
  <si>
    <t>Dvoudílné okno s nadsvětlíkem, vel. 1050 x 1800 mm, poz. ON01.01.185</t>
  </si>
  <si>
    <t>755</t>
  </si>
  <si>
    <t>ON01.01.186R</t>
  </si>
  <si>
    <t>Dvoudílné okno s nadsvětlíkem, vel. 1050 x 1900 mm, poz. ON01.01.186</t>
  </si>
  <si>
    <t>756</t>
  </si>
  <si>
    <t>ON01.01.191R</t>
  </si>
  <si>
    <t>Dvoudílné okno s nadsvětlíkem, vel. 1050 x 1900 mm, poz. ON01.01.191</t>
  </si>
  <si>
    <t>757</t>
  </si>
  <si>
    <t>ON01.01.192R</t>
  </si>
  <si>
    <t>Dvoudílné okno s nadsvětlíkem, vel. 1050 x 1900 mm, poz. ON01.01.192</t>
  </si>
  <si>
    <t>758</t>
  </si>
  <si>
    <t>ON01.06.190R</t>
  </si>
  <si>
    <t>Devítidílné okno s jedním otevíravým výdejním okénkem a s dvoudílným otevíravým nadsvětlíkem, vel. 1000 x 1800 mm, poz. ON01.06.190</t>
  </si>
  <si>
    <t>759</t>
  </si>
  <si>
    <t>ON01.01.201R</t>
  </si>
  <si>
    <t>Dvoudílné okno s nadsvětlíkem, vel. 1050 x 1850 mm, poz. ON01.01.201</t>
  </si>
  <si>
    <t>760</t>
  </si>
  <si>
    <t>ON01.01.202R</t>
  </si>
  <si>
    <t>Dvoudílné okno s nadsvětlíkem, vel. 1050 x 1900 mm, poz. ON01.01.202</t>
  </si>
  <si>
    <t>761</t>
  </si>
  <si>
    <t>ON01.01.203R</t>
  </si>
  <si>
    <t>Dvoudílné okno s nadsvětlíkem, vel. 1050 x 1850 mm, poz. ON01.01.203</t>
  </si>
  <si>
    <t>ON01.01.204R</t>
  </si>
  <si>
    <t>Dvoudílné okno s nadsvětlíkem, vel. 1050 x 1850 mm, poz. ON01.01.204</t>
  </si>
  <si>
    <t>ON01.01.205R</t>
  </si>
  <si>
    <t>Dvoudílné okno s nadsvětlíkem, vel. 1050 x 1900 mm, poz. ON01.01.205</t>
  </si>
  <si>
    <t>ON01.01.206R</t>
  </si>
  <si>
    <t>Dvoudílné okno s nadsvětlíkem, vel. 1050 x 1900 mm, poz. ON01.01.206</t>
  </si>
  <si>
    <t>ON01.01.207R</t>
  </si>
  <si>
    <t>Dvoudílné okno s nadsvětlíkem, vel. 1050 x 1850 mm, poz. ON01.01.207</t>
  </si>
  <si>
    <t>ON01.01.208R</t>
  </si>
  <si>
    <t>Dvoudílné okno s nadsvětlíkem, vel. 1050 x 1850 mm, poz. ON01.01.208</t>
  </si>
  <si>
    <t>767</t>
  </si>
  <si>
    <t>ON01.01.209R</t>
  </si>
  <si>
    <t>Dvoudílné okno s nadsvětlíkem, vel. 1050 x 1900 mm, poz. ON01.01.209</t>
  </si>
  <si>
    <t>768</t>
  </si>
  <si>
    <t>ON01.01.210R</t>
  </si>
  <si>
    <t>Dvoudílné okno s nadsvětlíkem, vel. 1050 x 1900 mm, poz. ON01.01.210</t>
  </si>
  <si>
    <t>769</t>
  </si>
  <si>
    <t>ON01.01.211R</t>
  </si>
  <si>
    <t>Dvoudílné okno s nadsvětlíkem, vel. 1050 x 1900 mm,poz. ON01.01.211</t>
  </si>
  <si>
    <t>770</t>
  </si>
  <si>
    <t>ON01.01.212R</t>
  </si>
  <si>
    <t>Dvoudílné okno s nadsvětlíkem, vel. 1050 x 1900 mm, poz. ON01.01.212</t>
  </si>
  <si>
    <t>771</t>
  </si>
  <si>
    <t>ON01.01.213R</t>
  </si>
  <si>
    <t>Dvoudílné okno s nadsvětlíkem, vel. 1050 x 1900 mm, poz. ON01.01.213</t>
  </si>
  <si>
    <t>772</t>
  </si>
  <si>
    <t>ON01.01.214R</t>
  </si>
  <si>
    <t>Dvoudílné okno s nadsvětlíkem, vel. 1050 x 1900 mm, poz. ON01.01.214</t>
  </si>
  <si>
    <t>773</t>
  </si>
  <si>
    <t>ON01.01.215R</t>
  </si>
  <si>
    <t>Dvoudílné okno s nadsvětlíkem, vel. 1050 x 1900 mm, poz. ON01.01.215</t>
  </si>
  <si>
    <t>774</t>
  </si>
  <si>
    <t>ON01.01.216R</t>
  </si>
  <si>
    <t>Dvoudílné okno s nadsvětlíkem, vel. 1050 x 1900 mm, poz. ON01.01.216</t>
  </si>
  <si>
    <t>775</t>
  </si>
  <si>
    <t>ON01.01.217R</t>
  </si>
  <si>
    <t>Dvoudílné okno s nadsvětlíkem, vel. 1050 x 1900 mm, poz. ON01.01.217</t>
  </si>
  <si>
    <t>776</t>
  </si>
  <si>
    <t>ON01.01.218R</t>
  </si>
  <si>
    <t>Dvoudílné okno s nadsvětlíkem, vel. 1050 x 1900 mm, poz. ON01.01.218</t>
  </si>
  <si>
    <t>777</t>
  </si>
  <si>
    <t>ON01.01.219R</t>
  </si>
  <si>
    <t>Dvoudílné okno s nadsvětlíkem, vel.1050 x 1900 mm, poz. ON01.01.219</t>
  </si>
  <si>
    <t>778</t>
  </si>
  <si>
    <t>ON01.01.220R</t>
  </si>
  <si>
    <t>Dvoudílné okno s nadsvětlíkem, vel. 1050 x 1900 mm, poz. ON01.01.220</t>
  </si>
  <si>
    <t>779</t>
  </si>
  <si>
    <t>ON01.01.221R</t>
  </si>
  <si>
    <t>Dvoudílné okno s nadsvětlíkem, vel. 1050 x 1900 mm, poz. ON01.01.221</t>
  </si>
  <si>
    <t>780</t>
  </si>
  <si>
    <t>ON01.01.222R</t>
  </si>
  <si>
    <t>Dvoudílné okno s nadsvětlíkem, vel. 1050 x 1900 mm, poz. ON01.01.222</t>
  </si>
  <si>
    <t>781</t>
  </si>
  <si>
    <t>ON01.01.223R</t>
  </si>
  <si>
    <t>Dvoudílné okno s nadsvětlíkem, vel. 1050 x 1900 mm, poz. ON01.01.223</t>
  </si>
  <si>
    <t>782</t>
  </si>
  <si>
    <t>ON01.01.224R</t>
  </si>
  <si>
    <t>Dvoudílné okno s nadsvětlíkem, vel. 1050 x 1900 mm, poz. ON01.01.224</t>
  </si>
  <si>
    <t>783</t>
  </si>
  <si>
    <t>ON01.01.225R</t>
  </si>
  <si>
    <t>Dvoudílné okno s nadsvětlíkem, vel. 1050 x 1900 mm, poz. ON01.01.225</t>
  </si>
  <si>
    <t>784</t>
  </si>
  <si>
    <t>ON01.01.226R</t>
  </si>
  <si>
    <t>Dvoudílné okno s nadsvětlíkem, vel. 1050 x 1900 mm, poz. ON01.01.226</t>
  </si>
  <si>
    <t>785</t>
  </si>
  <si>
    <t>ON01.01.227R</t>
  </si>
  <si>
    <t>Dvoudílné okno s nadsvětlíkem, vel. 1050 x 1900 mm, poz. ON01.01.227</t>
  </si>
  <si>
    <t>786</t>
  </si>
  <si>
    <t>ON01.01.228R</t>
  </si>
  <si>
    <t>Dvoudílné okno s nadsvětlíkem, vel. 1050 x 1900 mm, poz. ON01.01.228</t>
  </si>
  <si>
    <t>787</t>
  </si>
  <si>
    <t>ON01.01.229R</t>
  </si>
  <si>
    <t>Dvoudílné okno s nadsvětlíkem, vel. 1050 x 1900 mm, poz. ON01.01.229</t>
  </si>
  <si>
    <t>788</t>
  </si>
  <si>
    <t>ON01.01.230R</t>
  </si>
  <si>
    <t>Dvoudílné okno s nadsvětlíkem, vel. 1050 x 1900 mm, poz. ON01.01.230</t>
  </si>
  <si>
    <t>789</t>
  </si>
  <si>
    <t>ON01.01.231R</t>
  </si>
  <si>
    <t>Dvoudílné okno s nadsvětlíkem, vel. 1050 x 1900 mm, poz. ON01.01.231</t>
  </si>
  <si>
    <t>790</t>
  </si>
  <si>
    <t>ON01.01.232R</t>
  </si>
  <si>
    <t>Dvoudílné okno s nadsvětlíkem, vel. 1050 x 1900 mm, poz. ON01.01.232</t>
  </si>
  <si>
    <t>791</t>
  </si>
  <si>
    <t>ON01.01.233R</t>
  </si>
  <si>
    <t>Dvoudílné okno s nadsvětlíkem, vel. 1050 x 1900 mm, poz. ON01.01.233</t>
  </si>
  <si>
    <t>792</t>
  </si>
  <si>
    <t>ON01.01.234R</t>
  </si>
  <si>
    <t>Dvoudílné okno s nadsvětlíkem, vel. 1050 x 1900 mm, poz. ON01.01.234</t>
  </si>
  <si>
    <t>793</t>
  </si>
  <si>
    <t>ON01.01.235R</t>
  </si>
  <si>
    <t>Dvoudílné okno s nadsvětlíkem, vel. 1050 x 1900 mm, poz. ON01.01.235</t>
  </si>
  <si>
    <t>794</t>
  </si>
  <si>
    <t>ON01.01.236R</t>
  </si>
  <si>
    <t>Dvoudílné okno s nadsvětlíkem, vel. 1050 x 1900 mm, poz. ON01.01.236</t>
  </si>
  <si>
    <t>795</t>
  </si>
  <si>
    <t>ON01.01.280R</t>
  </si>
  <si>
    <t>Dvoudílné okno s nadsvětlíkem, vel. 1050 x 1900 mm, poz. ON01.01.280</t>
  </si>
  <si>
    <t>796</t>
  </si>
  <si>
    <t>ON01.01.281R</t>
  </si>
  <si>
    <t>Dvoudílné okno s nadsvětlíkem, vel. 1050 x 1900 mm, poz. ON01.01.281</t>
  </si>
  <si>
    <t>797</t>
  </si>
  <si>
    <t>ON01.01.282R</t>
  </si>
  <si>
    <t>Dvoudílné okno s nadsvětlíkem, vel. 1050 x 1900 mm, poz. ON01.01.282</t>
  </si>
  <si>
    <t>798</t>
  </si>
  <si>
    <t>ON01.01.283R</t>
  </si>
  <si>
    <t>Dvoudílné okno s nadsvětlíkem, vel. 1050 x 1900 mm, poz. ON01.01.283</t>
  </si>
  <si>
    <t>799</t>
  </si>
  <si>
    <t>ON01.01.284R</t>
  </si>
  <si>
    <t>Dvoudílné okno s nadsvětlíkem, vel. 1030 x 1900 mm, poz. ON01.01.284</t>
  </si>
  <si>
    <t>800</t>
  </si>
  <si>
    <t>ON01.01.285R</t>
  </si>
  <si>
    <t>Dvoudílné okno s nadsvětlíkem, vel. 1025 x 1900 mm, poz. ON01.01.285</t>
  </si>
  <si>
    <t>801</t>
  </si>
  <si>
    <t>ON01.01.380R</t>
  </si>
  <si>
    <t>Dvoudílné okno s nadsvětlíkem, vel. 1050 x 1900 mm, poz. ON01.01.380</t>
  </si>
  <si>
    <t>802</t>
  </si>
  <si>
    <t>ON01.01.381R</t>
  </si>
  <si>
    <t>Dvoudílné okno s nadsvětlíkem, vel. 1050 x 1900 mm, poz. ON01.01.381</t>
  </si>
  <si>
    <t>803</t>
  </si>
  <si>
    <t>ON01.01.382R</t>
  </si>
  <si>
    <t>Dvoudílné okno s nadsvětlíkem, vel. 1050 x 1900 mm, poz. ON01.01.382</t>
  </si>
  <si>
    <t>804</t>
  </si>
  <si>
    <t>ON01.01.383R</t>
  </si>
  <si>
    <t>Dvoudílné okno s nadsvětlíkem, vel. 1050 x 1900 mm, poz. ON01.01.383</t>
  </si>
  <si>
    <t>805</t>
  </si>
  <si>
    <t>ON01.01.384R</t>
  </si>
  <si>
    <t>Dvoudílné okno s nadsvětlíkem, vel. 1050 x 1900 mm, poz. ON01.01.384</t>
  </si>
  <si>
    <t>806</t>
  </si>
  <si>
    <t>ON01.01.385R</t>
  </si>
  <si>
    <t>Dvoudílné okno s nadsvětlíkem, vel.1030 x 1900 mm, poz. ON01.01.385</t>
  </si>
  <si>
    <t>807</t>
  </si>
  <si>
    <t>ON01.01.386R</t>
  </si>
  <si>
    <t>Dvoudílné okno s nadsvětlíkem, vel. 1030 x 1900 mm, poz. ON01.01.386</t>
  </si>
  <si>
    <t>808</t>
  </si>
  <si>
    <t>766695213</t>
  </si>
  <si>
    <t>Montáž ostatních truhlářských konstrukcí prahů dveří jednokřídlových, šířky přes 100 mm</t>
  </si>
  <si>
    <t>809</t>
  </si>
  <si>
    <t>61187116</t>
  </si>
  <si>
    <t>práh dveřní dřevěný dubový tl 20mm dl 620mm š 100mm</t>
  </si>
  <si>
    <t>810</t>
  </si>
  <si>
    <t>766812830</t>
  </si>
  <si>
    <t>Demontáž kuchyňských linek dřevěných nebo kovových včetně skříněk uchycených na stěně, délky přes 1500 do 1800 mm</t>
  </si>
  <si>
    <t>1241=1.000 [A] 
1251=1.000 [B] 
2191=1.000 [C] 
Celkem: 1+1+1=3.000 [D]</t>
  </si>
  <si>
    <t>811</t>
  </si>
  <si>
    <t>766812840</t>
  </si>
  <si>
    <t>Demontáž kuchyňských linek dřevěných nebo kovových včetně skříněk uchycených na stěně, délky přes 1800 do 2100 mm</t>
  </si>
  <si>
    <t>1221=1.000 [A] 
2021=1.000 [B] 
Celkem: 1+1=2.000 [C]</t>
  </si>
  <si>
    <t>812</t>
  </si>
  <si>
    <t>TV03.01.01R</t>
  </si>
  <si>
    <t>Dřevěný obklad - obklad proveden z listnatého dřeva s preferencí dubu - podrobnější popis viz výkres 7.002 TV03.01.01</t>
  </si>
  <si>
    <t>d1.7*v0.78=1.326 [A] 
Celkem: 1.326=1.326 [B]</t>
  </si>
  <si>
    <t>813</t>
  </si>
  <si>
    <t>TV03.01.02R</t>
  </si>
  <si>
    <t>Dřevěný obklad - obklad proveden z listnatého dřeva s preferencí dubu- podrobnější popis viz výkres 7.002 TV03.01.02</t>
  </si>
  <si>
    <t>d6.8*v0.85=5.780 [A] 
Celkem: 5.78=5.780 [B]</t>
  </si>
  <si>
    <t>814</t>
  </si>
  <si>
    <t>TV03.01.03R</t>
  </si>
  <si>
    <t>Dřevěný obklad - obklad proveden z listnatého dřeva s preferencí dubu- podrobnější popis viz výkres 7.002 TV03.01.03</t>
  </si>
  <si>
    <t>d69.91*v0.95=66.415 [A] 
Celkem: 66.415=66.415 [B]</t>
  </si>
  <si>
    <t>815</t>
  </si>
  <si>
    <t>TV03.01.04R</t>
  </si>
  <si>
    <t>Dřevěný obklad - obklad proveden z listnatého dřeva s preferencí dubu - podrobnější popis viz výkres 7.002 TV03.01.04</t>
  </si>
  <si>
    <t>d9.02*v2.68=24.174 [A] 
Celkem: 24.174=24.174 [B]</t>
  </si>
  <si>
    <t>816</t>
  </si>
  <si>
    <t>766000R00</t>
  </si>
  <si>
    <t>Dřevěný výkladec na nástupišti</t>
  </si>
  <si>
    <t>817</t>
  </si>
  <si>
    <t>R766431310</t>
  </si>
  <si>
    <t>Stropní světlík - podléhá schválení NPÚ, podrobnosti viz PD</t>
  </si>
  <si>
    <t>818</t>
  </si>
  <si>
    <t>R766431312</t>
  </si>
  <si>
    <t>D+M Dřevěné obložení kolem otvorů a stropních výstupků</t>
  </si>
  <si>
    <t>819</t>
  </si>
  <si>
    <t>R766431313</t>
  </si>
  <si>
    <t>820</t>
  </si>
  <si>
    <t>R766431314</t>
  </si>
  <si>
    <t>D+M Dřevěná konstrukce na nástupišti</t>
  </si>
  <si>
    <t>821</t>
  </si>
  <si>
    <t>R766431315</t>
  </si>
  <si>
    <t>D+M Dřevěná stěna pod přístřeškem u objektu A</t>
  </si>
  <si>
    <t>822</t>
  </si>
  <si>
    <t>R766431316</t>
  </si>
  <si>
    <t>D+M Dřevěná stěna pod přístřeškem u objektu C</t>
  </si>
  <si>
    <t>823</t>
  </si>
  <si>
    <t>R766431317</t>
  </si>
  <si>
    <t>D+M Dřevěná výplň - objekt C</t>
  </si>
  <si>
    <t>824</t>
  </si>
  <si>
    <t>R766431318</t>
  </si>
  <si>
    <t>D+M Brána - doplnění dřevěných prvků</t>
  </si>
  <si>
    <t>825</t>
  </si>
  <si>
    <t>R766821111</t>
  </si>
  <si>
    <t>D+M Dřevěný box, poz. TV03.03.01</t>
  </si>
  <si>
    <t>826</t>
  </si>
  <si>
    <t>R766821112</t>
  </si>
  <si>
    <t>D+M Dřevěný box, poz. TV03.03.02</t>
  </si>
  <si>
    <t>827</t>
  </si>
  <si>
    <t>R766821113</t>
  </si>
  <si>
    <t>D+M Dřevěný box, poz. TV03.03.03</t>
  </si>
  <si>
    <t>828</t>
  </si>
  <si>
    <t>R - OV.39</t>
  </si>
  <si>
    <t>Lavička exteriér - stávající lavička s opěradlem - sedák: 8 lamel z masivního dřeva obdélníkového průřezu, délka 1800 mm - opěradlo: 6 lamel z masivního dřeva o</t>
  </si>
  <si>
    <t>Lavička exteriér - stávající lavička s opěradlem - sedák: 8 lamel z masivního dřeva obdélníkového průřezu, délka 1800 mm - opěradlo: 6 lamel z masivního dřeva obdélníkového průřezu, délka 1800 mm - stávající lamely budou demontovány, obroušeny, opatřeny novým nátěrem a namontovány zpět</t>
  </si>
  <si>
    <t>829</t>
  </si>
  <si>
    <t>998766103</t>
  </si>
  <si>
    <t>Přesun hmot pro konstrukce truhlářské stanovený z hmotnosti přesunovaného materiálu vodorovná dopravní vzdálenost do 50 m v objektech výšky přes 12 do 24 m</t>
  </si>
  <si>
    <t>830</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</si>
  <si>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</si>
  <si>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</si>
  <si>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</si>
  <si>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831</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</si>
  <si>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</si>
  <si>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</si>
  <si>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</si>
  <si>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Konstrukce zámečnické</t>
  </si>
  <si>
    <t>832</t>
  </si>
  <si>
    <t>767161851</t>
  </si>
  <si>
    <t>Demontáž zábradlí do suti madel schodišťových</t>
  </si>
  <si>
    <t>29.4=29.400 [A] 
Celkem: 29.4=29.400 [B]</t>
  </si>
  <si>
    <t>833</t>
  </si>
  <si>
    <t>767392801</t>
  </si>
  <si>
    <t>Demontáž krytin střech z plechů nýtovaných do suti</t>
  </si>
  <si>
    <t>36*8.8-větrací stříška6.5*3.4=294.700 [A] 
36*8.8-větrací stříška6.5*3.4=294.700 [B] 
větrací stříška6.6*3.5=23.100 [C] 
větrací stříška6.6*3.5=23.100 [D] 
přístřešek na kola88.01=88.010 [E] 
zastřešní perónu kratší část - vedle 294.7 za výtahem152.6=152.600 [F] 
zastřešení peronu delší část371.2=371.200 [G] 
Celkem: 294.7+294.7+23.1+23.1+88.01+152.6+371.2=1 247.410 [H]</t>
  </si>
  <si>
    <t>834</t>
  </si>
  <si>
    <t>767581801</t>
  </si>
  <si>
    <t>Demontáž podhledů kazet</t>
  </si>
  <si>
    <t>835</t>
  </si>
  <si>
    <t>767582800</t>
  </si>
  <si>
    <t>Demontáž podhledů roštů</t>
  </si>
  <si>
    <t>836</t>
  </si>
  <si>
    <t>767584801</t>
  </si>
  <si>
    <t>Demontáž podhledů doplňků podhledů těles zářivkových</t>
  </si>
  <si>
    <t>837</t>
  </si>
  <si>
    <t>767584811</t>
  </si>
  <si>
    <t>Demontáž podhledů doplňků podhledů mřížek vzduchotechnických</t>
  </si>
  <si>
    <t>838</t>
  </si>
  <si>
    <t>7675848R1</t>
  </si>
  <si>
    <t>Demontáž vzduchotechnické mřížky</t>
  </si>
  <si>
    <t>839</t>
  </si>
  <si>
    <t>767661811</t>
  </si>
  <si>
    <t>Demontáž mříží pevných nebo otevíravých</t>
  </si>
  <si>
    <t>2.5*2+1.2*2+1.2*2+1.2*2*3+1.3*2*3+1.5*2.6+1.2*2*2=33.500 [A] 
Celkem: 33.5=33.500 [B]</t>
  </si>
  <si>
    <t>840</t>
  </si>
  <si>
    <t>767810811</t>
  </si>
  <si>
    <t>Demontáž větracích mřížek ocelových čtyřhranných neho kruhových</t>
  </si>
  <si>
    <t>ZV05.01.018=8.000 [A] 
ZV05.01.027=7.000 [B] 
ZV05.02.016=6.000 [C] 
ZV06.01.016=6.000 [D] 
ZV06.01.016=6.000 [E] 
ZV06.02.012=2.000 [F] 
ZV06.02.021=1.000 [G] 
Celkem: 8+7+6+6+6+2+1=36.000 [H]</t>
  </si>
  <si>
    <t>841</t>
  </si>
  <si>
    <t>7679967R5</t>
  </si>
  <si>
    <t>Demontáž vývěsních cedulí na fasádě</t>
  </si>
  <si>
    <t>842</t>
  </si>
  <si>
    <t>7679967R7</t>
  </si>
  <si>
    <t>Demontáž poštovní schránky</t>
  </si>
  <si>
    <t>843</t>
  </si>
  <si>
    <t>767996801</t>
  </si>
  <si>
    <t>Demontáž ostatních zámečnických konstrukcí rozebráním o hmotnosti jednotlivých dílů do 50 kg</t>
  </si>
  <si>
    <t>844</t>
  </si>
  <si>
    <t>767996802</t>
  </si>
  <si>
    <t>Demontáž ostatních zámečnických konstrukcí rozebráním o hmotnosti jednotlivých dílů přes 50 do 100 kg</t>
  </si>
  <si>
    <t>845</t>
  </si>
  <si>
    <t>767996803</t>
  </si>
  <si>
    <t>Demontáž ostatních zámečnických konstrukcí rozebráním o hmotnosti jednotlivých dílů přes 100 do 250 kg</t>
  </si>
  <si>
    <t>846</t>
  </si>
  <si>
    <t>767590120</t>
  </si>
  <si>
    <t>Montáž podlahových konstrukcí podlahových roštů, podlah připevněných šroubováním</t>
  </si>
  <si>
    <t>847</t>
  </si>
  <si>
    <t>767627306</t>
  </si>
  <si>
    <t>Ostatní práce a doplňky při montáži oken a stěn připojovací spára oken a stěn mezi ostěním a rámem vnitřní parotěsná páska</t>
  </si>
  <si>
    <t>362.5=362.500 [A] 
Celkem: 362.5=362.500 [B]</t>
  </si>
  <si>
    <t>848</t>
  </si>
  <si>
    <t>767627307</t>
  </si>
  <si>
    <t>Ostatní práce a doplňky při montáži oken a stěn připojovací spára oken a stěn mezi ostěním a rámem venkovní paropropustna páska</t>
  </si>
  <si>
    <t>849</t>
  </si>
  <si>
    <t>767662120</t>
  </si>
  <si>
    <t>Montáž mříží pevných, připevněných svařováním</t>
  </si>
  <si>
    <t>850</t>
  </si>
  <si>
    <t>54912001R</t>
  </si>
  <si>
    <t>mříž pro stavební otvory pevná</t>
  </si>
  <si>
    <t>851</t>
  </si>
  <si>
    <t>767662Z15R</t>
  </si>
  <si>
    <t>Dodávka a montáž mříže větrací,300x300, ozn. Z16</t>
  </si>
  <si>
    <t>852</t>
  </si>
  <si>
    <t>767881132</t>
  </si>
  <si>
    <t>Montáž záchytného systému proti pádu bodů samostatných nebo v systému s poddajným kotvícím vedením na šikmé střechy (přes 15 °) se střešní krytinou drážkovanou</t>
  </si>
  <si>
    <t>40=40.000 [A] 
Celkem: 40=40.000 [B]</t>
  </si>
  <si>
    <t>853</t>
  </si>
  <si>
    <t>70921424</t>
  </si>
  <si>
    <t>kotvicí bod pro šikmé střechy s falcovanou krytinou</t>
  </si>
  <si>
    <t>854</t>
  </si>
  <si>
    <t>767881132R</t>
  </si>
  <si>
    <t>Návrh záchytného systému proti pádu osob z výšky</t>
  </si>
  <si>
    <t>855</t>
  </si>
  <si>
    <t>767640111</t>
  </si>
  <si>
    <t>Montáž dveří ocelových nebo hliníkových vchodových jednokřídlových bez nadsvětlíku</t>
  </si>
  <si>
    <t>'dle výpisu dveří' 
DD04.01.401 1.00=1.000 [A] 
Celkem: 1=1.000 [B]</t>
  </si>
  <si>
    <t>856</t>
  </si>
  <si>
    <t>DD04.01.401</t>
  </si>
  <si>
    <t>Dveře jednokřídlé plné, vel. 850x1970 mm, poz. DD04.04.401</t>
  </si>
  <si>
    <t>857</t>
  </si>
  <si>
    <t>767620222</t>
  </si>
  <si>
    <t>Montáž oken s izolačními skly z hliníkových nebo ocelových profilů na polyuretanovou pěnu s dvojskly pevných do zdiva, plochy přes 0,6 do 1,5 m2</t>
  </si>
  <si>
    <t>ON01.04.173-174 1.40*0.76*2=2.128 [A] 
Celkem: 2.128=2.128 [B]</t>
  </si>
  <si>
    <t>858</t>
  </si>
  <si>
    <t>ON01.04.173R</t>
  </si>
  <si>
    <t>Nové hliníkové vnitřní dvoudílné okno, vel. 1400 x 760 mm, poz. ON01.04.173</t>
  </si>
  <si>
    <t>859</t>
  </si>
  <si>
    <t>ON01.04.174R</t>
  </si>
  <si>
    <t>Nové hliníkové vnitřní dvoudílné okno, vel. 1400 x 760 mm, poz. ON01.04.174</t>
  </si>
  <si>
    <t>860</t>
  </si>
  <si>
    <t>R767161110</t>
  </si>
  <si>
    <t>D+M Střešní světlík 4680 x 5790, izolační dvojsklo čiré , hliníkový rám, dle specifikace viz PD Střešní světlík</t>
  </si>
  <si>
    <t>861</t>
  </si>
  <si>
    <t>R767161100</t>
  </si>
  <si>
    <t>Montážní plošina, manipulační technika pro montáž střešního světlíku</t>
  </si>
  <si>
    <t>862</t>
  </si>
  <si>
    <t>ZV01.01.01R</t>
  </si>
  <si>
    <t>Oprava/replika stávajícího zábradlí, podléhá schválení NPÚ, poz. ZV01.01.01</t>
  </si>
  <si>
    <t>863</t>
  </si>
  <si>
    <t>ZV01.01.02R</t>
  </si>
  <si>
    <t>Oprava/replika stávajícího zábradlí, podléhá schválení NPÚ, poz. ZV01.01.02</t>
  </si>
  <si>
    <t>864</t>
  </si>
  <si>
    <t>ZV01.01.03R</t>
  </si>
  <si>
    <t>Oprava/replika stávajícího zábradlí, podléhá schválení NPÚ, poz. ZV01.01.03</t>
  </si>
  <si>
    <t>865</t>
  </si>
  <si>
    <t>ZV01.02.01R</t>
  </si>
  <si>
    <t>Replika sloupku zábradlí, poz. ZV01.02.01</t>
  </si>
  <si>
    <t>866</t>
  </si>
  <si>
    <t>ZV01.03.01R</t>
  </si>
  <si>
    <t>D+M nového madla, poz. ZV01.03.01</t>
  </si>
  <si>
    <t>867</t>
  </si>
  <si>
    <t>ZV01.03.02R</t>
  </si>
  <si>
    <t>D+M nového madla, poz. ZV01.03.02</t>
  </si>
  <si>
    <t>868</t>
  </si>
  <si>
    <t>ZV01.03.03R</t>
  </si>
  <si>
    <t>D+M nového madla, poz. ZV01.03.03</t>
  </si>
  <si>
    <t>869</t>
  </si>
  <si>
    <t>ZV01.03.04R</t>
  </si>
  <si>
    <t>D+M nového madla, poz. ZV01.03.04</t>
  </si>
  <si>
    <t>870</t>
  </si>
  <si>
    <t>ZV01.03.05R</t>
  </si>
  <si>
    <t>D+M nového madla, poz. ZV01.03.05</t>
  </si>
  <si>
    <t>871</t>
  </si>
  <si>
    <t>ZV01.03.06R</t>
  </si>
  <si>
    <t>D+M nového madla, poz. ZV01.03.06</t>
  </si>
  <si>
    <t>872</t>
  </si>
  <si>
    <t>ZV01.03.07R</t>
  </si>
  <si>
    <t>D+M nového madla, poz. ZV01.03.07</t>
  </si>
  <si>
    <t>873</t>
  </si>
  <si>
    <t>ZV01.03.08R</t>
  </si>
  <si>
    <t>D+M nového madla, poz. ZV01.03.08</t>
  </si>
  <si>
    <t>874</t>
  </si>
  <si>
    <t>ZV01.03.09R</t>
  </si>
  <si>
    <t>D+M nového madla, poz. ZV01.03.09</t>
  </si>
  <si>
    <t>875</t>
  </si>
  <si>
    <t>ZV01.03.10R</t>
  </si>
  <si>
    <t>D+M nového madla, poz. ZV01.03.10</t>
  </si>
  <si>
    <t>876</t>
  </si>
  <si>
    <t>ZV01.03.11R</t>
  </si>
  <si>
    <t>D+M Odjímatelného hliníkového madla, poz. ZV01.03.11</t>
  </si>
  <si>
    <t>877</t>
  </si>
  <si>
    <t>ZV01.04.01R</t>
  </si>
  <si>
    <t>D+M Zábradlí interiérového, poz. ZV01.04.01</t>
  </si>
  <si>
    <t>878</t>
  </si>
  <si>
    <t>ZV01.04.02R</t>
  </si>
  <si>
    <t>D+M Zábradlí interiérového, poz. ZV01.04.02</t>
  </si>
  <si>
    <t>879</t>
  </si>
  <si>
    <t>ZV01.04.03R</t>
  </si>
  <si>
    <t>D+M Zábradlí interiérového, poz. ZV01.04.03</t>
  </si>
  <si>
    <t>880</t>
  </si>
  <si>
    <t>ZV01.05.01R</t>
  </si>
  <si>
    <t>D+M Zábradlí interiérového, poz. ZV01.05.01</t>
  </si>
  <si>
    <t>881</t>
  </si>
  <si>
    <t>ZV01.05.02R</t>
  </si>
  <si>
    <t>D+M Zábradlí interiérového, poz. ZV01.05.02</t>
  </si>
  <si>
    <t>882</t>
  </si>
  <si>
    <t>ZV01.06.01R</t>
  </si>
  <si>
    <t>Repase stávajícího zábradlí, poz. ZV01.06.01</t>
  </si>
  <si>
    <t>883</t>
  </si>
  <si>
    <t>ZV01.06.02R</t>
  </si>
  <si>
    <t>Repase stávajícího stolku, poz. ZV01.06.02</t>
  </si>
  <si>
    <t>884</t>
  </si>
  <si>
    <t>ZV02.01.01R</t>
  </si>
  <si>
    <t>D+M žebříku, poz. ZV02.01.01</t>
  </si>
  <si>
    <t>885</t>
  </si>
  <si>
    <t>ZV03.01.01R</t>
  </si>
  <si>
    <t>D+M dveří drátěných, poz. ZV03.01.01</t>
  </si>
  <si>
    <t>886</t>
  </si>
  <si>
    <t>ZV03.01.02R</t>
  </si>
  <si>
    <t>D+M dveří drátěných, poz. ZV03.01.02</t>
  </si>
  <si>
    <t>887</t>
  </si>
  <si>
    <t>7671221R0</t>
  </si>
  <si>
    <t>Montáž stěn s výplní z drátěné sítě, šroubované</t>
  </si>
  <si>
    <t>888</t>
  </si>
  <si>
    <t>RMAT0001</t>
  </si>
  <si>
    <t>stěnový dílec - drátěná stěna s dveřmi</t>
  </si>
  <si>
    <t>889</t>
  </si>
  <si>
    <t>ZV03.02.01 - R</t>
  </si>
  <si>
    <t>D+M dveří ocelových, poz. ZV03.02.01</t>
  </si>
  <si>
    <t>890</t>
  </si>
  <si>
    <t>ZV05.01.01 - R</t>
  </si>
  <si>
    <t>D+M sklepního okénka s krytem, poz. ZV05.01.01</t>
  </si>
  <si>
    <t>891</t>
  </si>
  <si>
    <t>ZV05.01.02 - R</t>
  </si>
  <si>
    <t>D+M sklepního okénka s krytem, poz. ZV05.01.02</t>
  </si>
  <si>
    <t>892</t>
  </si>
  <si>
    <t>ZV05.02.01 - R</t>
  </si>
  <si>
    <t>D+M větrací mřížky, poz. ZV05.02.01</t>
  </si>
  <si>
    <t>893</t>
  </si>
  <si>
    <t>ZV06.01.01 - R</t>
  </si>
  <si>
    <t>D+M kruhové větrací mřížky, poz. ZV06.01.01</t>
  </si>
  <si>
    <t>894</t>
  </si>
  <si>
    <t>ZV06.02.01 - R</t>
  </si>
  <si>
    <t>D+M větrací mřížky v obvodové stěně u větracího kanálku, poz. ZV06.02.01</t>
  </si>
  <si>
    <t>895</t>
  </si>
  <si>
    <t>ZV06.02.02 - R</t>
  </si>
  <si>
    <t>D+M větrací mřížky v obvodové stěně u větracího kanálku, poz. ZV06.02.02</t>
  </si>
  <si>
    <t>896</t>
  </si>
  <si>
    <t>ZV07.01.01 - R</t>
  </si>
  <si>
    <t>D+M pororoštu, vel. 1100 x 700 mm, poz. ZV07.01.01</t>
  </si>
  <si>
    <t>897</t>
  </si>
  <si>
    <t>ZV07.01.02 - R</t>
  </si>
  <si>
    <t>D+M pororoštu, vel. 1100 x 500 mm, poz. ZV07.01.02</t>
  </si>
  <si>
    <t>898</t>
  </si>
  <si>
    <t>ZV08.01.01 - R</t>
  </si>
  <si>
    <t>D+M litinového sloupu včet. zakončení lotosovou hlavicí, poz. ZV08.01.01</t>
  </si>
  <si>
    <t>899</t>
  </si>
  <si>
    <t>ZV08.02.01 - R</t>
  </si>
  <si>
    <t>D+M litinového sloupu včet. zakončení poloviční lotosovou hlavicí, poz. ZV08.02.01</t>
  </si>
  <si>
    <t>900</t>
  </si>
  <si>
    <t>ZV08.03.01 - R</t>
  </si>
  <si>
    <t>D+M litinového sloupu včet. zakončení korintskou hlavicí, poz. ZV08.03.01</t>
  </si>
  <si>
    <t>ZV09.01.01 - R</t>
  </si>
  <si>
    <t>D+M litinového svodu, poz. ZV09.01.01</t>
  </si>
  <si>
    <t>ZV10.01.01 - R</t>
  </si>
  <si>
    <t>D+M škrabky na boty, poz. ZV10.01.01</t>
  </si>
  <si>
    <t>ZV11.01.01 - R</t>
  </si>
  <si>
    <t>D+M revizních dvířek do šachet, poz. ZV11.01.01</t>
  </si>
  <si>
    <t>904</t>
  </si>
  <si>
    <t>ZV11.02.01 - R</t>
  </si>
  <si>
    <t>D+M revizního vstupu pod vanou k sifonu, poz. ZV11.02.01</t>
  </si>
  <si>
    <t>905</t>
  </si>
  <si>
    <t>ZV11.03.01 - R</t>
  </si>
  <si>
    <t>D+M revizních dvířek pro revizi ventilátorů pro odvětrávání kanálků u obvodové stěny, poz. ZV11.03.01</t>
  </si>
  <si>
    <t>ZV13.01.01 - R</t>
  </si>
  <si>
    <t>D+M L profilu, 50x50x4 mm, poz. ZV13.01.01</t>
  </si>
  <si>
    <t>907</t>
  </si>
  <si>
    <t>R767161135</t>
  </si>
  <si>
    <t>D+M rámu pod VZT jednotku, poz. ZV14.01.01</t>
  </si>
  <si>
    <t>908</t>
  </si>
  <si>
    <t>OV.23 - R</t>
  </si>
  <si>
    <t>Sklopný přebalovací pult - materiál: plast - závěsný, horizontální, sklopný - rozměry cca 870 x 457 x 457 mm - nosnost 22,7 kg - položka včetně montáže a kotevn</t>
  </si>
  <si>
    <t>Sklopný přebalovací pult - materiál: plast - závěsný, horizontální, sklopný - rozměry cca 870 x 457 x 457 mm - nosnost 22,7 kg - položka včetně montáže a kotevních prvků, poz. OV.23</t>
  </si>
  <si>
    <t>OV.24 - R</t>
  </si>
  <si>
    <t>Samolepící páska pro vyznačení diskrétní zóny - samolepící fólie s nápisem diskrétní zóna - 950 x 125 mm - protiskluzová laminace 170 mikronů - umístění: před p</t>
  </si>
  <si>
    <t>Samolepící páska pro vyznačení diskrétní zóny - samolepící fólie s nápisem diskrétní zóna - 950 x 125 mm - protiskluzová laminace 170 mikronů - umístění: před pokladnami, poz. OV.24</t>
  </si>
  <si>
    <t>910</t>
  </si>
  <si>
    <t>OV.28 - R</t>
  </si>
  <si>
    <t>Poštovní schránka - kovová schránka pro zazdění včetně orámování - rozměry 300 x 110 x 385 mm - lakované práškovou barvou - položka včetně montáže a kotevních p</t>
  </si>
  <si>
    <t>Poštovní schránka - kovová schránka pro zazdění včetně orámování - rozměry 300 x 110 x 385 mm - lakované práškovou barvou - položka včetně montáže a kotevních prvků - sestavy: 1x dvou-box, poz. OV.28</t>
  </si>
  <si>
    <t>911</t>
  </si>
  <si>
    <t>OV.29 - R</t>
  </si>
  <si>
    <t>Poštovní schránka - kovová schránka upevnění na plot - rozměry 370x330x100 mm - lakované práškovou barvou - položka včetně montáže a kotevních prvků - samostatn</t>
  </si>
  <si>
    <t>Poštovní schránka - kovová schránka upevnění na plot - rozměry 370x330x100 mm - lakované práškovou barvou - položka včetně montáže a kotevních prvků - samostatný box, poz. OV.29</t>
  </si>
  <si>
    <t>912</t>
  </si>
  <si>
    <t>OV.30 - R</t>
  </si>
  <si>
    <t>Střešní výlez 500 x 500 mm - tepelně izolační dvojsklo - rám výlezu z vakuově impregnovaného borovicového dřeva - okenní křídlo z hliníkového profilu - položka</t>
  </si>
  <si>
    <t>Střešní výlez 500 x 500 mm - tepelně izolační dvojsklo - rám výlezu z vakuově impregnovaného borovicového dřeva - okenní křídlo z hliníkového profilu - položka včetně montáže a kotevních prvků, poz. OV.30</t>
  </si>
  <si>
    <t>913</t>
  </si>
  <si>
    <t>OV.31 - R</t>
  </si>
  <si>
    <t>Střešní výlez 600 x 600 mm - tepelně izolační dvojsklo - rám výlezu z vakuově impregnovaného borovicového dřeva - okenní křídlo z hliníkového profilu - položka</t>
  </si>
  <si>
    <t>Střešní výlez 600 x 600 mm - tepelně izolační dvojsklo - rám výlezu z vakuově impregnovaného borovicového dřeva - okenní křídlo z hliníkového profilu - položka včetně montáže a kotevních prvků, poz. OV.31</t>
  </si>
  <si>
    <t>914</t>
  </si>
  <si>
    <t>OV.32 - R</t>
  </si>
  <si>
    <t>Střešní výlez 725 x 725 mm - tepelně izolační dvojsklo - rám výlezu z vakuově impregnovaného borovicového dřeva - okenní křídlo z hliníkového profilu - položka</t>
  </si>
  <si>
    <t>Střešní výlez 725 x 725 mm - tepelně izolační dvojsklo - rám výlezu z vakuově impregnovaného borovicového dřeva - okenní křídlo z hliníkového profilu - položka včetně montáže a kotevních prvků, poz. OV.32</t>
  </si>
  <si>
    <t>OV.33 - R</t>
  </si>
  <si>
    <t>Půdní schodiště 700 x 1000 mm - dřevěné zateplené půdní schody - 3dílný výlezový žebřík - spodní víko se otevírá pomocí stahovací tyče zatáhnutím za kroužek, kt</t>
  </si>
  <si>
    <t>Půdní schodiště 700 x 1000 mm - dřevěné zateplené půdní schody - 3dílný výlezový žebřík - spodní víko se otevírá pomocí stahovací tyče zatáhnutím za kroužek, který odjistí střelku zajišťující spodní víko - položka včetně montáže a kotevních prvků, poz. OV.33</t>
  </si>
  <si>
    <t>OV.331 - R</t>
  </si>
  <si>
    <t>Půdní schodiště 700 x 1000 mm - nástavec pro zajištění požární odolnosti EW30</t>
  </si>
  <si>
    <t>OV.34 - R</t>
  </si>
  <si>
    <t>Půdní schodiště 800 x 1250 mm - dřevěné zateplené půdní schody - 3dílný výlezový žebřík - spodní víko se otevírá pomocí stahovací tyče zatáhnutím za kroužek, kt</t>
  </si>
  <si>
    <t>Půdní schodiště 800 x 1250 mm - dřevěné zateplené půdní schody - 3dílný výlezový žebřík - spodní víko se otevírá pomocí stahovací tyče zatáhnutím za kroužek, který odjistí střelku zajišťující spodní víko - položka včetně montáže a kotevních prvků, poz. OV.34</t>
  </si>
  <si>
    <t>998767203</t>
  </si>
  <si>
    <t>Přesun hmot pro zámečnické konstrukce stanovený procentní sazbou (%) z ceny vodorovná dopravní vzdálenost do 50 m v objektech výšky přes 12 do 24 m</t>
  </si>
  <si>
    <t>%</t>
  </si>
  <si>
    <t>998767292</t>
  </si>
  <si>
    <t>Přesun hmot pro zámečnické konstrukce stanovený procentní sazbou (%) z ceny Příplatek k cenám za zvětšený přesun přes vymezenou největší dopravní vzdálenost do</t>
  </si>
  <si>
    <t>Přesun hmot pro zámečnické konstrukce stanovený procentní sazbou (%) z ceny Příplatek k cenám za zvětšený přesun přes vymezenou největší dopravní vzdálenost do 100 m</t>
  </si>
  <si>
    <t>Podlahy z dlaždic</t>
  </si>
  <si>
    <t>920</t>
  </si>
  <si>
    <t>771573810</t>
  </si>
  <si>
    <t>Demontáž podlah z dlaždic keramických lepených</t>
  </si>
  <si>
    <t>921</t>
  </si>
  <si>
    <t>771151021</t>
  </si>
  <si>
    <t>Příprava podkladu před provedením dlažby samonivelační stěrka min.pevnosti 30 MPa, tloušťky do 3 mm</t>
  </si>
  <si>
    <t>922</t>
  </si>
  <si>
    <t>771121011</t>
  </si>
  <si>
    <t>Příprava podkladu před provedením dlažby nátěr penetrační na podlahu</t>
  </si>
  <si>
    <t>923</t>
  </si>
  <si>
    <t>771531003</t>
  </si>
  <si>
    <t>Montáž podlah z dlaždic cihelných nebo portlandských tloušťky do 30 mm kladených do malty přes 15 do 19 ks/m2</t>
  </si>
  <si>
    <t>924</t>
  </si>
  <si>
    <t>59631103</t>
  </si>
  <si>
    <t>dlažba ruční cihelná 250x250x30mm</t>
  </si>
  <si>
    <t>925</t>
  </si>
  <si>
    <t>771531105</t>
  </si>
  <si>
    <t>Montáž podlah z dlaždic cihelných nebo portlandských Příplatek k cenám za dvojnásobný ochranný voskový nátěr</t>
  </si>
  <si>
    <t>926</t>
  </si>
  <si>
    <t>771574416</t>
  </si>
  <si>
    <t>Montáž podlah z dlaždic keramických lepených cementovým flexibilním lepidlem hladkých, tloušťky do 10 mm přes 9 do 12 ks/m2</t>
  </si>
  <si>
    <t>927</t>
  </si>
  <si>
    <t>59761132</t>
  </si>
  <si>
    <t>dlažba keramická slinutá mrazuvzdorná do interiéru i exteriéru R10/A povrch reliéfní/matný tl do 10mm přes 9 do 12ks/m2</t>
  </si>
  <si>
    <t>614.7*1.2 Přepočtené koeficientem množství=737.640 [A] 
Celkem: 737.64=737.640 [B]</t>
  </si>
  <si>
    <t>928</t>
  </si>
  <si>
    <t>7715741R0</t>
  </si>
  <si>
    <t>Repase šamotové dlažby včetně očištění, spárování atd.</t>
  </si>
  <si>
    <t>929</t>
  </si>
  <si>
    <t>7715741R1</t>
  </si>
  <si>
    <t>Replika šamotové dlažby s hladkým povrchem v okrovém odstínu, vel. 18 x 18 cm</t>
  </si>
  <si>
    <t>replika N04 - 15% z celkové plochy 72.96*0.15 =10.944 [A] 
Celkem: 10.944=10.944 [B]</t>
  </si>
  <si>
    <t>930</t>
  </si>
  <si>
    <t>771573925</t>
  </si>
  <si>
    <t>Výměna keramické dlaždice lepené pro vysoké mechanické zatížení, velikosti přes 25 do 35 ks/m2</t>
  </si>
  <si>
    <t>'výměna 5% z celkové plochy místností z prostoru chodby mi 1.41' 
94.93*0.05/(0.18*0.18)=146.497 [A] 
Celkem: 146.497=146.497 [B]</t>
  </si>
  <si>
    <t>931</t>
  </si>
  <si>
    <t>771577141</t>
  </si>
  <si>
    <t>Montáž podlah z dlaždic keramických lepených disperzním lepidlem Příplatek k cenám za plochu do 5 m2 jednotlivě</t>
  </si>
  <si>
    <t>932</t>
  </si>
  <si>
    <t>771591112</t>
  </si>
  <si>
    <t>Izolace podlahy pod dlažbu nátěrem nebo stěrkou ve dvou vrstvách</t>
  </si>
  <si>
    <t>933</t>
  </si>
  <si>
    <t>771591191</t>
  </si>
  <si>
    <t>Podlahy - dokončovací práce Příplatek k cenám za diagonální kladení dlažby</t>
  </si>
  <si>
    <t>934</t>
  </si>
  <si>
    <t>998771103</t>
  </si>
  <si>
    <t>Přesun hmot pro podlahy z dlaždic stanovený z hmotnosti přesunovaného materiálu vodorovná dopravní vzdálenost do 50 m v objektech výšky přes 12 do 24 m</t>
  </si>
  <si>
    <t>935</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</si>
  <si>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</si>
  <si>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</si>
  <si>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</si>
  <si>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936</t>
  </si>
  <si>
    <t>998771192</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</si>
  <si>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</si>
  <si>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100 m</t>
  </si>
  <si>
    <t>Podlahy z kamene</t>
  </si>
  <si>
    <t>937</t>
  </si>
  <si>
    <t>772524943</t>
  </si>
  <si>
    <t>Oprava spárování kamenné dlažby včetně vyškrábání a vymytí spar hloubky přes 50 do 90 mm aktivovanou maltou přes 15 ks/m2</t>
  </si>
  <si>
    <t>mi 0.13 22.22=22.220 [A] 
mi 0.14 31.50=31.500 [B] 
mi 0.15 21.08=21.080 [C] 
schodiště 02018*1*0.23+18*1*0.167=7.146 [D] 
schodiště 00116*1*0.260+16*0.191*1=7.216 [E] 
Celkem: 22.22+31.5+21.08+7.146+7.216=89.162 [F]</t>
  </si>
  <si>
    <t>938</t>
  </si>
  <si>
    <t>772591911</t>
  </si>
  <si>
    <t>Dlažby z kamene oprava - ostatní práce očištění zametením</t>
  </si>
  <si>
    <t>'kamenná dlažba' 
mi 0.13 22.22=22.220 [A] 
mi 0.14 31.50=31.500 [B] 
mi 0.15 21.08=21.080 [C] 
schodiště 02018*1*0.23+18*1*0.167=7.146 [D] 
schodiště 00116*1*0.260+16*0.191*1=7.216 [E] 
''betonová podlaha'  
mi 0.01 7.98=7.980 [F] 
mi 0.06 39.39=39.390 [G] 
mi 0.07 30.51=30.510 [H] 
mi 0.08 11.31=11.310 [I] 
mi 0.09 23.00=23.000 [J] 
mi 0.10 21.87=21.870 [K] 
mi 0.11 8.90=8.900 [L] 
mi 0.12 13.86=13.860 [M] 
mi 0.17 15.07=15.070 [N] 
mi 0.18 25.85=25.850 [O] 
mi 0.19 11.13=11.130 [P] 
Celkem: 22.22+31.5+21.08+7.146+7.216+7.98+39.39+30.51+11.31+23+21.87+8.9+13.86+15.07+25.85+11.13=298.032 [Q]</t>
  </si>
  <si>
    <t>939</t>
  </si>
  <si>
    <t>772591913</t>
  </si>
  <si>
    <t>Dlažby z kamene oprava - ostatní práce očištění tlakovou vodou</t>
  </si>
  <si>
    <t>940</t>
  </si>
  <si>
    <t>772591921</t>
  </si>
  <si>
    <t>Dlažby z kamene oprava - ostatní práce nátěr biocidním přípravkem</t>
  </si>
  <si>
    <t>941</t>
  </si>
  <si>
    <t>772591922</t>
  </si>
  <si>
    <t>Dlažby z kamene oprava - ostatní práce nátěr impregnační a zpevňující</t>
  </si>
  <si>
    <t>942</t>
  </si>
  <si>
    <t>772591923</t>
  </si>
  <si>
    <t>Dlažby z kamene oprava - ostatní práce nátěr uzavírací transparentní</t>
  </si>
  <si>
    <t>943</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</si>
  <si>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</si>
  <si>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</si>
  <si>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</si>
  <si>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944</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</si>
  <si>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</si>
  <si>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</si>
  <si>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</si>
  <si>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945</t>
  </si>
  <si>
    <t>998772192</t>
  </si>
  <si>
    <t>Přesun hmot pro kamenné dlažby, obklady schodišťových stupňů a soklů stanovený z hmotnosti přesunovaného materiálu Příplatek k cenám za zvětšený přesun přes vym</t>
  </si>
  <si>
    <t>Přesun hmot pro kamenné dlažby, obklady schodišťových stupňů a soklů stanovený z hmotnosti přesunovaného materiálu Příplatek k cenám za zvětšený přesun přes vymezenou největší dopravní vzdálenost do 100 m</t>
  </si>
  <si>
    <t>Podlahy skládané</t>
  </si>
  <si>
    <t>946</t>
  </si>
  <si>
    <t>775145121</t>
  </si>
  <si>
    <t>Příprava podkladu skládaných podlah plovoucí podkladový systém se zachováním původní podlahy fólie pěnová podkladní z PP se samolepícím překrytím</t>
  </si>
  <si>
    <t>947</t>
  </si>
  <si>
    <t>775429121</t>
  </si>
  <si>
    <t>Montáž lišty přechodové (vyrovnávací) připevněné vruty</t>
  </si>
  <si>
    <t>48.2=48.200 [A] 
Celkem: 48.2=48.200 [B]</t>
  </si>
  <si>
    <t>948</t>
  </si>
  <si>
    <t>55343116</t>
  </si>
  <si>
    <t>profil přechodový Al narážecí 40mm stříbro, zlato, champagne</t>
  </si>
  <si>
    <t>949</t>
  </si>
  <si>
    <t>998775103</t>
  </si>
  <si>
    <t>Přesun hmot pro podlahy skládané stanovený z hmotnosti přesunovaného materiálu vodorovná dopravní vzdálenost do 50 m v objektech výšky přes 12 do 24 m</t>
  </si>
  <si>
    <t>950</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</si>
  <si>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</si>
  <si>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</si>
  <si>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</si>
  <si>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951</t>
  </si>
  <si>
    <t>998775192</t>
  </si>
  <si>
    <t>Přesun hmot pro podlahy skládané stanovený z hmotnosti přesunovaného materiálu Příplatek k cenám za zvětšený přesun přes vymezenou největší dopravní vzdálenost</t>
  </si>
  <si>
    <t>Přesun hmot pro podlahy skládané stanovený z hmotnosti přesunovaného materiálu Příplatek k cenám za zvětšený přesun přes vymezenou největší dopravní vzdálenost do 100 m</t>
  </si>
  <si>
    <t>Podlahy povlakové</t>
  </si>
  <si>
    <t>952</t>
  </si>
  <si>
    <t>776201812</t>
  </si>
  <si>
    <t>Demontáž povlakových podlahovin lepených ručně s podložkou</t>
  </si>
  <si>
    <t>953</t>
  </si>
  <si>
    <t>776301811</t>
  </si>
  <si>
    <t>Demontáž povlakových podlahovin ze schodišťových stupňů bez podložky</t>
  </si>
  <si>
    <t>37.84=37.840 [A] 
Celkem: 37.84=37.840 [B]</t>
  </si>
  <si>
    <t>954</t>
  </si>
  <si>
    <t>776301812</t>
  </si>
  <si>
    <t>Demontáž povlakových podlahovin ze schodišťových stupňů s podložkou</t>
  </si>
  <si>
    <t>25.6=25.600 [A] 
Celkem: 25.6=25.600 [B]</t>
  </si>
  <si>
    <t>955</t>
  </si>
  <si>
    <t>776410811</t>
  </si>
  <si>
    <t>Demontáž soklíků nebo lišt pryžových nebo plastových</t>
  </si>
  <si>
    <t>1645.8=1 645.800 [A] 
Celkem: 1645.8=1 645.800 [B]</t>
  </si>
  <si>
    <t>956</t>
  </si>
  <si>
    <t>776430811</t>
  </si>
  <si>
    <t>Demontáž soklíků nebo lišt hran schodišťových</t>
  </si>
  <si>
    <t>28=28.000 [A] 
Celkem: 28=28.000 [B]</t>
  </si>
  <si>
    <t>957</t>
  </si>
  <si>
    <t>776991822</t>
  </si>
  <si>
    <t>Ostatní práce odstranění lepidla ručně ze schodišťových stupňů</t>
  </si>
  <si>
    <t>34=34.000 [A] 
Celkem: 34=34.000 [B]</t>
  </si>
  <si>
    <t>958</t>
  </si>
  <si>
    <t>776111111</t>
  </si>
  <si>
    <t>Příprava podkladu broušení podlah nového podkladu anhydritového</t>
  </si>
  <si>
    <t>959</t>
  </si>
  <si>
    <t>776111311</t>
  </si>
  <si>
    <t>Příprava podkladu vysátí podlah</t>
  </si>
  <si>
    <t>960</t>
  </si>
  <si>
    <t>776121112</t>
  </si>
  <si>
    <t>Příprava podkladu penetrace vodou ředitelná podlah</t>
  </si>
  <si>
    <t>961</t>
  </si>
  <si>
    <t>776141121</t>
  </si>
  <si>
    <t>Příprava podkladu vyrovnání samonivelační stěrkou podlah min.pevnosti 30 MPa, tloušťky do 3 mm</t>
  </si>
  <si>
    <t>962</t>
  </si>
  <si>
    <t>776141111</t>
  </si>
  <si>
    <t>Příprava podkladu vyrovnání samonivelační stěrkou podlah min.pevnosti 20 MPa, tloušťky do 3 mm</t>
  </si>
  <si>
    <t>963</t>
  </si>
  <si>
    <t>776222111</t>
  </si>
  <si>
    <t>Montáž podlahovin z PVC lepením 2-složkovým lepidlem (do vlhkých prostor) z pásů</t>
  </si>
  <si>
    <t>964</t>
  </si>
  <si>
    <t>28412245</t>
  </si>
  <si>
    <t>krytina podlahová heterogenní š 1,5m tl 2mm</t>
  </si>
  <si>
    <t>676.39*1.1 Přepočtené koeficientem množství=744.029 [A] 
Celkem: 744.029=744.029 [B]</t>
  </si>
  <si>
    <t>965</t>
  </si>
  <si>
    <t>776421111</t>
  </si>
  <si>
    <t>Montáž lišt obvodových lepených</t>
  </si>
  <si>
    <t>164.4=164.400 [A] 
Celkem: 164.4=164.400 [B]</t>
  </si>
  <si>
    <t>966</t>
  </si>
  <si>
    <t>28411009</t>
  </si>
  <si>
    <t>lišta soklová PVC 18x80mm</t>
  </si>
  <si>
    <t>164.4*1.1 Přepočtené koeficientem množství=180.840 [A] 
Celkem: 180.84=180.840 [B]</t>
  </si>
  <si>
    <t>967</t>
  </si>
  <si>
    <t>998776103</t>
  </si>
  <si>
    <t>Přesun hmot pro podlahy povlakové stanovený z hmotnosti přesunovaného materiálu vodorovná dopravní vzdálenost do 50 m v objektech výšky přes 12 do 24 m</t>
  </si>
  <si>
    <t>968</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</si>
  <si>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</si>
  <si>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</si>
  <si>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</si>
  <si>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969</t>
  </si>
  <si>
    <t>998776192</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</si>
  <si>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</si>
  <si>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100 m</t>
  </si>
  <si>
    <t>Dokončovací práce - obklady</t>
  </si>
  <si>
    <t>970</t>
  </si>
  <si>
    <t>781473810</t>
  </si>
  <si>
    <t>Demontáž obkladů z dlaždic keramických lepených</t>
  </si>
  <si>
    <t>1042.3*0.6=1.380 [A] 
109.12*(0.2+1.165+0.1+1.55+0.86+1.6+0.2+1.6+0.815+1.6)=19.380 [B] 
109.22*(1.6+0.7)=4.600 [C] 
112=112.000 [D] 
115=115.000 [E] 
1162*(1.7*4+2*0.7)=16.400 [F] 
120=120.000 [G] 
121.1=121.100 [H] 
121.2=121.200 [I] 
122=122.000 [J] 
''123.1! 
124=124.000 [K] 
125=125.000 [L] 
148=148.000 [M] 
150=150.000 [N] 
129.0=129.000 [O] 
129.1=129.100 [P] 
129.2=129.200 [Q] 
129.3=129.300 [R] 
129.4=129.400 [S] 
129.5=129.500 [T] 
129.6=129.600 [U] 
129.7=129.700 [V] 
129.8=129.800 [W] 
129.9=129.900 [X] 
129.9=129.900 [Y] 
129.10=129.100 [Z] 
129.11=129.110 [AA] 
138=138.000 [AB] 
139=139.000 [AC] 
142.1=142.100 [AD] 
142.2=142.200 [AE] 
143.1=143.100 [AF] 
143.2=143.200 [AG] 
143.4=143.400 [AH] 
143.5=143.500 [AI] 
143.6=143.600 [AJ] 
143.6=143.600 [AK] 
143.7=143.700 [AL] 
143.8=143.800 [AM] 
143.9=143.900 [AN] 
144=144.000 [AO] 
145.1=145.100 [AP] 
145.2=145.200 [AQ] 
148(1.6+1.7+0.9)*2=8.400 [AR] 
202S3*1.2=3.600 [AS] 
203S(1.225+3.18+3.225+1.825+1.1+1.355)*2=23.820 [AT] 
204S(1.055+1+1.055)*2=6.220 [AU] 
210(1.585+0.85+1.585)*2=8.040 [AV] 
210aS(1.585+0.86+1.585)*2=8.060 [AW] 
211S(0.1+1.795+1.375)*2=6.540 [AX] 
220S(1.42+0.6)*1.2=2.424 [AY] 
221S(1.25+1.415+1.95+1.415)*2=12.060 [AZ] 
222aS(0.85+1.415+0.85+0.6)*2=7.430 [BA] 
222aS(0.85+0.6+0.85+0.6+0.1)*2=6.000 [BB] 
226S(1.34+1.45+0.84+0.5)*2=8.260 [BC] 
227S(0.5+0.3+1.8+1.41+1.8+0.4+0.5)*2=13.420 [BD] 
235S(1.19+2.09+1.8+0.4+0.2+1.8)*2=14.960 [BE] 
239S(1.45+0.87+1.45)*2=7.540 [BF] 
245S(3.72+2.52)*1.6=9.984 [BG] 
246S(3.62+1.39+3.62+0.595)*2=18.450 [BH] 
Celkem: 1.38+19.38+4.6+16.4+8.4+3.6+23.82+6.22+8.04+8.06+6.54+2.424+12.06+7.43+6+8.26+13.42+14.96+7.54+9.984+18.45=206.968 [BI]</t>
  </si>
  <si>
    <t>971</t>
  </si>
  <si>
    <t>781491811</t>
  </si>
  <si>
    <t>Odstranění obkladů – ostatní prvky profily rohové</t>
  </si>
  <si>
    <t>972</t>
  </si>
  <si>
    <t>781491812</t>
  </si>
  <si>
    <t>Odstranění obkladů – ostatní prvky profily vanové</t>
  </si>
  <si>
    <t>973</t>
  </si>
  <si>
    <t>781491815</t>
  </si>
  <si>
    <t>Odstranění obkladů – ostatní prvky profily ukončovací</t>
  </si>
  <si>
    <t>974</t>
  </si>
  <si>
    <t>781491822</t>
  </si>
  <si>
    <t>Odstranění obkladů – ostatní prvky vanová dvířka plastová lepená s rámem</t>
  </si>
  <si>
    <t>5=5.000 [A] 
Celkem: 5=5.000 [B]</t>
  </si>
  <si>
    <t>975</t>
  </si>
  <si>
    <t>781111011</t>
  </si>
  <si>
    <t>Příprava podkladu před provedením obkladu oprášení (ometení) stěny</t>
  </si>
  <si>
    <t>976</t>
  </si>
  <si>
    <t>781121011</t>
  </si>
  <si>
    <t>Příprava podkladu před provedením obkladu nátěr penetrační na stěnu</t>
  </si>
  <si>
    <t>977</t>
  </si>
  <si>
    <t>781474111</t>
  </si>
  <si>
    <t>Montáž obkladů vnitřních stěn z dlaždic keramických lepených flexibilním lepidlem maloformátových hladkých přes 6 do 9 ks/m2</t>
  </si>
  <si>
    <t>978</t>
  </si>
  <si>
    <t>59761026</t>
  </si>
  <si>
    <t>obklad keramický hladký do 12ks/m2</t>
  </si>
  <si>
    <t>979</t>
  </si>
  <si>
    <t>781493611</t>
  </si>
  <si>
    <t>Obklad - dokončující práce montáž vanových dvířek plastových lepených s rámem</t>
  </si>
  <si>
    <t>980</t>
  </si>
  <si>
    <t>56245725</t>
  </si>
  <si>
    <t>dvířka vanová bílá 150x200mm</t>
  </si>
  <si>
    <t>981</t>
  </si>
  <si>
    <t>781492211</t>
  </si>
  <si>
    <t>Obklad - dokončující práce montáž profilu lepeného flexibilním cementovým lepidlem rohového</t>
  </si>
  <si>
    <t>982</t>
  </si>
  <si>
    <t>781492251</t>
  </si>
  <si>
    <t>Obklad - dokončující práce montáž profilu lepeného flexibilním cementovým lepidlem ukončovacího</t>
  </si>
  <si>
    <t>983</t>
  </si>
  <si>
    <t>781495141</t>
  </si>
  <si>
    <t>Obklad - dokončující práce průnik obkladem kruhový, bez izolace do DN 30</t>
  </si>
  <si>
    <t>984</t>
  </si>
  <si>
    <t>781495211</t>
  </si>
  <si>
    <t>Čištění vnitřních ploch po provedení obkladu stěn chemickými prostředky</t>
  </si>
  <si>
    <t>622.732=622.732 [A] 
Celkem: 622.732=622.732 [B]</t>
  </si>
  <si>
    <t>985</t>
  </si>
  <si>
    <t>998781103</t>
  </si>
  <si>
    <t>Přesun hmot pro obklady keramické stanovený z hmotnosti přesunovaného materiálu vodorovná dopravní vzdálenost do 50 m v objektech výšky přes 12 do 24 m</t>
  </si>
  <si>
    <t>986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</si>
  <si>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</si>
  <si>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</si>
  <si>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</si>
  <si>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987</t>
  </si>
  <si>
    <t>998781192</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</si>
  <si>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</si>
  <si>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100 m</t>
  </si>
  <si>
    <t>Dokončovací práce - obklady z kamene</t>
  </si>
  <si>
    <t>988</t>
  </si>
  <si>
    <t>782991441</t>
  </si>
  <si>
    <t>Očištění vybouraných kamenných obkladů k dalšímu použití od malty</t>
  </si>
  <si>
    <t>63.25=63.250 [A] 
Celkem: 63.25=63.250 [B]</t>
  </si>
  <si>
    <t>989</t>
  </si>
  <si>
    <t>782992911</t>
  </si>
  <si>
    <t>Oprava spárování obkladů z kamene včetně vyškrábání a vymytí spar spárovací hmotou do 9 ks/m2</t>
  </si>
  <si>
    <t>990</t>
  </si>
  <si>
    <t>782994915</t>
  </si>
  <si>
    <t>Obklady z kamene oprava - ostatní práce očištění ocelovými kartáči</t>
  </si>
  <si>
    <t>991</t>
  </si>
  <si>
    <t>782994922</t>
  </si>
  <si>
    <t>Obklady z kamene oprava - ostatní práce nátěr impregnační a zpevňující</t>
  </si>
  <si>
    <t>992</t>
  </si>
  <si>
    <t>782994923</t>
  </si>
  <si>
    <t>Obklady z kamene oprava - ostatní práce nátěr uzavírací transparentní</t>
  </si>
  <si>
    <t>993</t>
  </si>
  <si>
    <t>998782103</t>
  </si>
  <si>
    <t>Přesun hmot pro obklady kamenné stanovený z hmotnosti přesunovaného materiálu vodorovná dopravní vzdálenost do 50 m v objektech výšky přes 12 do 60 m</t>
  </si>
  <si>
    <t>994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</si>
  <si>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</si>
  <si>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</si>
  <si>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</si>
  <si>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995</t>
  </si>
  <si>
    <t>998782192</t>
  </si>
  <si>
    <t>Přesun hmot pro obklady kamenné stanovený z hmotnosti přesunovaného materiálu Příplatek k ceně za zvětšený přesun přes vymezenou největší dopravní vzdálenost do</t>
  </si>
  <si>
    <t>Přesun hmot pro obklady kamenné stanovený z hmotnosti přesunovaného materiálu Příplatek k ceně za zvětšený přesun přes vymezenou největší dopravní vzdálenost do 100 m</t>
  </si>
  <si>
    <t>Dokončovací práce - nátěry</t>
  </si>
  <si>
    <t>996</t>
  </si>
  <si>
    <t>783000203</t>
  </si>
  <si>
    <t>Ostatní práce přemístění okenních nebo dveřních křídel pro zhotovení nátěrů vodorovné přes 50 do 100 m</t>
  </si>
  <si>
    <t>783101201</t>
  </si>
  <si>
    <t>Příprava podkladu truhlářských konstrukcí před provedením nátěru broušení smirkovým papírem nebo plátnem hrubé</t>
  </si>
  <si>
    <t>783101203</t>
  </si>
  <si>
    <t>Příprava podkladu truhlářských konstrukcí před provedením nátěru broušení smirkovým papírem nebo plátnem jemné</t>
  </si>
  <si>
    <t>999</t>
  </si>
  <si>
    <t>783113111</t>
  </si>
  <si>
    <t>Napouštěcí nátěr truhlářských konstrukcí jednonásobný fungicidní syntetický</t>
  </si>
  <si>
    <t>1000</t>
  </si>
  <si>
    <t>783114101</t>
  </si>
  <si>
    <t>Základní nátěr truhlářských konstrukcí jednonásobný syntetický</t>
  </si>
  <si>
    <t>1001</t>
  </si>
  <si>
    <t>783117101</t>
  </si>
  <si>
    <t>Krycí nátěr truhlářských konstrukcí jednonásobný syntetický</t>
  </si>
  <si>
    <t>1002</t>
  </si>
  <si>
    <t>783118211</t>
  </si>
  <si>
    <t>Lakovací nátěr truhlářských konstrukcí dvojnásobný s mezibroušením syntetický</t>
  </si>
  <si>
    <t>1003</t>
  </si>
  <si>
    <t>783201403</t>
  </si>
  <si>
    <t>Příprava podkladu tesařských konstrukcí před provedením nátěru oprášení</t>
  </si>
  <si>
    <t>2642.814=2 642.814 [A] 
Celkem: 2642.814=2 642.814 [B]</t>
  </si>
  <si>
    <t>1004</t>
  </si>
  <si>
    <t>783214121</t>
  </si>
  <si>
    <t>Sanační napouštěcí nátěr tesařských prvků proti dřevokazným houbám, hmyzu a plísním zabudovaných do konstrukce, aplikovaný stříkáním</t>
  </si>
  <si>
    <t>(19.2+2.1+30.1+1.9+7.1)=60.400 [A] 
zastřešení nástupiště 1 etapaš7.2*(19.2+2.1+30.1+1.9+6.6) +7.4*2.7+24.8*3.8+2.6*7.4=564.740 [B] 
zastřešení nástupiště 1 etapa24.8*3.8+2.6*7.4+((14.7+6.7)/2*5.4)+((21.2+15.7)/2*5.8)=278.270 [C] 
''zleva' 
přístřešek na kola5.6*16.46=92.176 [D] 
16.46*4.33=71.272 [E] 
((8.9+3.5)*4.33)/2=26.846 [F] 
((8.9+3.5)*4.33)/2=26.846 [G] 
((18.3+10.3)*7)/2=100.100 [H] 
((18.3+10.3)*7)/2=100.100 [I] 
10.46*1.5=15.690 [J] 
10.46*1.5=15.690 [K] 
((6.8+1.5)*2.8)/2=11.620 [L] 
((6.8+1.5)*2.8)/2=11.620 [M] 
((6.8+1.5)*2.8)/2=11.620 [N] 
((6.8+1.5)*2.8)/2=11.620 [O] 
((18.3+10.3)*7)/2=100.100 [P] 
((18.3+10.3)*7)/2=100.100 [Q] 
10.46*1.5=15.690 [R] 
10.46*1.5=15.690 [S] 
((8.9+3.5)*4.33)/2=26.846 [T] 
((8.9+3.5)*4.33)/2=26.846 [U] 
16.46*4.33=71.272 [V] 
36*8.8-větrací stříška6.5*3.4=294.700 [W] 
36*8.8-větrací stříška6.5*3.4=294.700 [X] 
větrací stříška6.6*3.5=23.100 [Y] 
větrací stříška6.6*3.5=23.100 [Z] 
5.5*16.8=92.400 [AA] 
5.5*16.8=92.400 [AB] 
9.5*1.77=16.815 [AC] 
9.5*1.77=16.815 [AD] 
9.5*1.77=16.815 [AE] 
9.5*1.77=16.815 [AF] 
'Celkem: 'A994+B994+C994+D994+E994+F994+G994+H994+I994+J994+K994+L994+M994+N994+O994+P994+Q994+R994+S994+T994+U994+V994+W994+X994+Y994+Z994+AA994+AB99 
2642.814*1.3 Přepočtené koeficientem množství=3 435.658 [AG] 
Celkem: 3435.658=3 435.658 [AH]</t>
  </si>
  <si>
    <t>1005</t>
  </si>
  <si>
    <t>24599008</t>
  </si>
  <si>
    <t>hmota nátěrová tixotropní s preventivním a sanačním účinkem proti hmyzu i houbám na dřevo</t>
  </si>
  <si>
    <t>litr</t>
  </si>
  <si>
    <t>1006</t>
  </si>
  <si>
    <t>783306807R</t>
  </si>
  <si>
    <t>Odstranění nátěrů ze zámečnických konstrukcí odstraňovačem nátěrů s obroušením</t>
  </si>
  <si>
    <t>1007</t>
  </si>
  <si>
    <t>783801403</t>
  </si>
  <si>
    <t>Příprava podkladu omítek před provedením nátěru oprášení</t>
  </si>
  <si>
    <t>3824.742=3 824.742 [A] 
Celkem: 3824.742=3 824.742 [B]</t>
  </si>
  <si>
    <t>1008</t>
  </si>
  <si>
    <t>783901453</t>
  </si>
  <si>
    <t>Příprava podkladu betonových podlah před provedením nátěru vysátím</t>
  </si>
  <si>
    <t>1009</t>
  </si>
  <si>
    <t>783903160</t>
  </si>
  <si>
    <t>Provedení nátěru betonových podlah penetračního pórovitých ( např. z cihelné dlažby, betonu apod.)</t>
  </si>
  <si>
    <t>1010</t>
  </si>
  <si>
    <t>24551096</t>
  </si>
  <si>
    <t>hmota nátěrová epoxidová impregnační a zpevňující</t>
  </si>
  <si>
    <t>102.71*0.238 Přepočtené koeficientem množství=24.445 [A] 
Celkem: 24.445=24.445 [B]</t>
  </si>
  <si>
    <t>1011</t>
  </si>
  <si>
    <t>783917161</t>
  </si>
  <si>
    <t>Krycí (uzavírací) nátěr betonových podlah dvojnásobný syntetický</t>
  </si>
  <si>
    <t>1012</t>
  </si>
  <si>
    <t>783932163</t>
  </si>
  <si>
    <t>Vyrovnání podkladu betonových podlah v rozsahu opravované plochy, tloušťky do 3 mm modifikovanou cementovou stěrkou přes 10% do 30%</t>
  </si>
  <si>
    <t>1013</t>
  </si>
  <si>
    <t>783932171</t>
  </si>
  <si>
    <t>Vyrovnání podkladu betonových podlah celoplošně, tloušťky do 3 mm modifikovanou cementovou stěrkou</t>
  </si>
  <si>
    <t>1014</t>
  </si>
  <si>
    <t>783932181</t>
  </si>
  <si>
    <t>Vyrovnání podkladu betonových podlah Příplatek k ceně-2171 za každý další 1 mm tloušťky</t>
  </si>
  <si>
    <t>1015</t>
  </si>
  <si>
    <t>783933161</t>
  </si>
  <si>
    <t>Penetrační nátěr betonových podlah pórovitých ( např. z cihelné dlažby, betonu apod.) epoxidový</t>
  </si>
  <si>
    <t>1016</t>
  </si>
  <si>
    <t>783913161</t>
  </si>
  <si>
    <t>Penetrační nátěr betonových podlah pórovitých ( např. z cihelné dlažby, betonu apod.) syntetický</t>
  </si>
  <si>
    <t>1017</t>
  </si>
  <si>
    <t>783952251</t>
  </si>
  <si>
    <t>Tmelení podkladu betonových podlah prasklin šířky do 5 mm, tmelem polyesterovým</t>
  </si>
  <si>
    <t>p016 15=15.000 [A] 
Celkem: 15=15.000 [B]</t>
  </si>
  <si>
    <t>1049</t>
  </si>
  <si>
    <t>783213021</t>
  </si>
  <si>
    <t>Preventivní napouštěcí nátěr tesařských prvků proti dřevokazným houbám, hmyzu a plísním nezabudovaných do konstrukce dvojnásobný syntetický</t>
  </si>
  <si>
    <t>(0.2*4)*600=480.000 [A] 
Mezisoučet: 480=480.000 [B]</t>
  </si>
  <si>
    <t>1050</t>
  </si>
  <si>
    <t>783213121</t>
  </si>
  <si>
    <t>Preventivní napouštěcí nátěr tesařských prvků proti dřevokazným houbám, hmyzu a plísním zabudovaných do konstrukce dvojnásobný syntetický</t>
  </si>
  <si>
    <t>Dokončovací práce - malby a tapety</t>
  </si>
  <si>
    <t>1018</t>
  </si>
  <si>
    <t>784171101</t>
  </si>
  <si>
    <t>Zakrytí nemalovaných ploch (materiál ve specifikaci) včetně pozdějšího odkrytí podlah</t>
  </si>
  <si>
    <t>N02Na 
'N01Na 
'N05Na 
'N06Na 
'Celkem:  
630.04*2 Přepočtené koeficientem množství=1 260.080 [A] 
Celkem: 1260.08=1 260.080 [B]</t>
  </si>
  <si>
    <t>1019</t>
  </si>
  <si>
    <t>58124844</t>
  </si>
  <si>
    <t>fólie pro malířské potřeby zakrývací tl 25µ 4x5m</t>
  </si>
  <si>
    <t>630.04*2 Přepočtené koeficientem množství=1 260.080 [A] 
Celkem: 1260.08=1 260.080 [B]</t>
  </si>
  <si>
    <t>1020</t>
  </si>
  <si>
    <t>784171121</t>
  </si>
  <si>
    <t>Zakrytí nemalovaných ploch (materiál ve specifikaci) včetně pozdějšího odkrytí konstrukcí nebo samostatných prvků např. schodišť, nábytku, radiátorů, zábradlí v</t>
  </si>
  <si>
    <t>Zakrytí nemalovaných ploch (materiál ve specifikaci) včetně pozdějšího odkrytí konstrukcí nebo samostatných prvků např. schodišť, nábytku, radiátorů, zábradlí v místnostech výšky do 3,80</t>
  </si>
  <si>
    <t>397.84=397.840 [A] 
Celkem: 397.84=397.840 [B]</t>
  </si>
  <si>
    <t>1021</t>
  </si>
  <si>
    <t>28323157</t>
  </si>
  <si>
    <t>fólie pro malířské potřeby zakrývací tl 14µ 4x5m</t>
  </si>
  <si>
    <t>397.84*2 Přepočtené koeficientem množství=795.680 [A] 
Celkem: 795.68=795.680 [B]</t>
  </si>
  <si>
    <t>1022</t>
  </si>
  <si>
    <t>784181101</t>
  </si>
  <si>
    <t>Penetrace podkladu jednonásobná základní akrylátová bezbarvá v místnostech výšky do 3,80 m</t>
  </si>
  <si>
    <t>1023</t>
  </si>
  <si>
    <t>784191003</t>
  </si>
  <si>
    <t>Čištění vnitřních ploch hrubý úklid po provedení malířských prací omytím oken dvojitých nebo zdvojených</t>
  </si>
  <si>
    <t>1024</t>
  </si>
  <si>
    <t>784191005</t>
  </si>
  <si>
    <t>Čištění vnitřních ploch hrubý úklid po provedení malířských prací omytím dveří nebo vrat</t>
  </si>
  <si>
    <t>1025</t>
  </si>
  <si>
    <t>784191007</t>
  </si>
  <si>
    <t>Čištění vnitřních ploch hrubý úklid po provedení malířských prací omytím podlah</t>
  </si>
  <si>
    <t>1026</t>
  </si>
  <si>
    <t>784191009</t>
  </si>
  <si>
    <t>Čištění vnitřních ploch hrubý úklid po provedení malířských prací omytím schodišť</t>
  </si>
  <si>
    <t>1027</t>
  </si>
  <si>
    <t>784211111</t>
  </si>
  <si>
    <t>Malby z malířských směsí oděruvzdorných za mokra dvojnásobné, bílé za mokra oděruvzdorné velmi dobře v místnostech výšky do 3,80 m</t>
  </si>
  <si>
    <t>'stropy' 
'PH0101 
'PH0102 
'PH0103 
'PH0104 
'PH0105 
'p100N 
'p101N 
'p102N 
'p103N 
'p104N 
'p105N 
'p106N 
'p106AN 
'p107N 
'p109N 
'p110N 
'p128AN 
'p141N 
'p161N 
'p169N 
'p172N 
'p232N 
'p233N 
'p233AN 
'p302N 
'p302AN 
'p401N 
3754.3=3 754.300 [A] 
Celkem: 3754.3=3 754.300 [B] 
5255.44*1.2 Přepočtené koeficientem množství=6 306.528 [C] 
Celkem: 6306.528=6 306.528 [D]</t>
  </si>
  <si>
    <t>1028</t>
  </si>
  <si>
    <t>784221101</t>
  </si>
  <si>
    <t>Malby z malířských směsí otěruvzdorných za sucha dvojnásobné, bílé za sucha otěruvzdorné dobře v místnostech výšky do 3,80 m</t>
  </si>
  <si>
    <t>'štuková' 
105(2.3+4.765+2.3+4.765)*3.2-0.8*1.97-1.05*1.9+1.97*0.3*2=42.827 [A] 
106=106.000 [B] 
109(1.8+1.865+1.8+1.86)*3.45-0.9*1.95*2=21.761 [C] 
112(3.01+1.33+3.31+1.33+1.54+3.01+4.98)*3.1=57.381 [D] 
113(1.45+2.2+1.45+2.3)*3.1=22.940 [E] 
114(1.575+0.9+1.575+0.9)*3.1-2*0.7*1.97-(0.9+0.8)*2=9.187 [F] 
115(1.65+0.9+1.65+0.9)*3.1-(1.65+0.9+1.65)*2-0.7*1.97=6.031 [G] 
116(6.48+2.675+6.48+2.675)*3.45-1.3*2.3=60.180 [H] 
117(6.315+5.71+6.315+5.71)*3.1-1.3*2.3=71.565 [I] 
118(1.745+1.79+1.745+1.79)*3.1-(1.745+1.79+1.745+0.9)*2-0.7*1.95=8.192 [J] 
119(5.33+6.045+5.33+6.045)*3.1=70.525 [K] 
122(2.905+5.48+2.905+5.48)*3.1=51.987 [L] 
123(2.995+5.48+2.995+5.48)*3.1=52.545 [M] 
134(4.275+4+4.275+4)*3.1=51.305 [N] 
135(4.8+4+4.79+4)*3.1=54.529 [O] 
142(0.805+1.34+1.865+2.5+2.4+0.6+1.6+0.2+3.1)*2.8=40.348 [P] 
143(6.295+2.74+6.295+2.74)*2.8=50.596 [Q] 
181(2.71+4.05+2.71+4.05)*3.05=41.236 [R] 
182=182.000 [S] 
'' 
184(8.525+4.09+8.525+4.09)*3=75.690 [T] 
Celkem: 42.827+21.761+57.381+22.94+9.187+6.031+60.18+71.565+8.192+70.525+51.987+52.545+51.305+54.529+40.348+50.596+41.236+75.69=788.825 [U] 
788.825*1.2 Přepočtené koeficientem množství=946.590 [V] 
Celkem: 946.59=946.590 [W]</t>
  </si>
  <si>
    <t>Dokončovací práce - zasklívání</t>
  </si>
  <si>
    <t>1029</t>
  </si>
  <si>
    <t>787300901</t>
  </si>
  <si>
    <t>Zasklívání střešních konstrukcí a střešních světlíků přetmelení s odstraněním starého tmelu a napuštěním drážky</t>
  </si>
  <si>
    <t>41.3=41.300 [A] 
Celkem: 41.3=41.300 [B]</t>
  </si>
  <si>
    <t>1030</t>
  </si>
  <si>
    <t>787317117</t>
  </si>
  <si>
    <t>Zasklívání střešních konstrukcí, střešních světlíků a zahradních skleníků deskami plochými plnými polykarbonátovým profilem plným do polykarbonátového U profilu</t>
  </si>
  <si>
    <t>Zasklívání střešních konstrukcí, střešních světlíků a zahradních skleníků deskami plochými plnými polykarbonátovým profilem plným do polykarbonátového U profilu bez UV ochrany s krycí lištou, tl. 10 mm</t>
  </si>
  <si>
    <t>PH0101- VZT podhled10=10.000 [A] 
Celkem: 10=10.000 [B]</t>
  </si>
  <si>
    <t>1031</t>
  </si>
  <si>
    <t>R787314316</t>
  </si>
  <si>
    <t>Zasklívání střešních konstrukcí, střešních světlíků a zahradních skleníků deskami plochými plnými sklem plochým plaveným s podtmelením na lišty, tl. 6 mm</t>
  </si>
  <si>
    <t>(19.24+2.01+30.05+2.01+43.84)*4=388.600 [A] 
Celkem: 388.6=388.600 [B]</t>
  </si>
  <si>
    <t>Povrchové úpravy ocelových konstrukcí a technologických zařízení</t>
  </si>
  <si>
    <t>1032</t>
  </si>
  <si>
    <t>789321210</t>
  </si>
  <si>
    <t>Zhotovení nátěru ocelových konstrukcí třídy I dvousložkového základního, tloušťky do 40 µm</t>
  </si>
  <si>
    <t>ocelové nosníky perón I 160dl5.4 *ks(22+4)*U0.575=80.730 [A] 
 ocelový nosník podélný perón I 160(62+13.2)*0.575=43.240 [B] 
ocelové nosníky přístřešek na koladl5.5*ks7=38.500 [C] 
ocelový nosník podélný přístřešek na kola19.8*0.575=11.385 [D] 
Celkem: 80.73+43.24+38.5+11.385=173.855 [E]</t>
  </si>
  <si>
    <t>1033</t>
  </si>
  <si>
    <t>24629073</t>
  </si>
  <si>
    <t>hmota nátěrová epoxidová základní plněná železitou slídou na ocelové konstrukce</t>
  </si>
  <si>
    <t>173.855*0.356 Přepočtené koeficientem množství=61.892 [A] 
Celkem: 61.892=61.892 [B]</t>
  </si>
  <si>
    <t>1034</t>
  </si>
  <si>
    <t>789321220</t>
  </si>
  <si>
    <t>Zhotovení nátěru ocelových konstrukcí třídy I dvousložkového krycího (vrchního), tloušťky do 40 µm</t>
  </si>
  <si>
    <t>1035</t>
  </si>
  <si>
    <t>24629095R</t>
  </si>
  <si>
    <t>hmota nátěrová epoxidová krycí (email) na ocelové konstrukce RAL 3020</t>
  </si>
  <si>
    <t>173.855*0.176 Přepočtené koeficientem množství=30.598 [A] 
Celkem: 30.598=30.598 [B]</t>
  </si>
  <si>
    <t>124</t>
  </si>
  <si>
    <t>962032241</t>
  </si>
  <si>
    <t>Bourání zdiva nadzákladového z cihel nebo tvárnic z cihel pálených nebo vápenopískových, na maltu cementovou, objemu přes 1 m3</t>
  </si>
  <si>
    <t>komín v části C0.65*0.5*6.485+0.5*0.5*3.065=2.874 [A] 
Celkem: 2.874=2.874 [B]</t>
  </si>
  <si>
    <t>125</t>
  </si>
  <si>
    <t>962032641</t>
  </si>
  <si>
    <t>Bourání zdiva nadzákladového z cihel nebo tvárnic komínového z cihel pálených, šamotových nebo vápenopískových nad střechou na maltu cementovou</t>
  </si>
  <si>
    <t>komín část C0.5*0.5*1*1.2=0.300 [A] 
Celkem: 0.3=0.300 [B]</t>
  </si>
  <si>
    <t>126</t>
  </si>
  <si>
    <t>962071711</t>
  </si>
  <si>
    <t>Vybourání kovových sloupů s patkou a hlavicí včetně snesení bez podchycení nosné konstrukce a bez odvozu sloupů litinových nebo nýtovaných</t>
  </si>
  <si>
    <t>20 sloupů s lotosovou hlavicí20*0.747=14.940 [A] 
6 sloupů s korintskou hlavicí6*0.747=4.482 [B] 
22 litinových okapových svodů22*0.015*4=1.320 [C] 
zábradlí perónu délka 57m tj. 32 polí 14.94 22 sloupků32*0.055+22*0.03=2.420 [D] 
Celkem: 14.94+4.482+1.32+2.42=23.162 [E] 
23.162*1.05 Přepočtené koeficientem množství=24.320 [F] 
Celkem: 24.32=24.320 [G]</t>
  </si>
  <si>
    <t>127</t>
  </si>
  <si>
    <t>963015121</t>
  </si>
  <si>
    <t>Demontáž prefabrikovaných krycích desek kanálů, šachet nebo žump hmotnosti do 0,09 t</t>
  </si>
  <si>
    <t>128</t>
  </si>
  <si>
    <t>965081113</t>
  </si>
  <si>
    <t>Bourání podlah z dlaždic bez podkladního lože nebo mazaniny, s jakoukoliv výplní spár půdních, plochy přes 1 m2</t>
  </si>
  <si>
    <t>129</t>
  </si>
  <si>
    <t>965081601</t>
  </si>
  <si>
    <t>Odsekání soklíků včetně otlučení podkladní omítky až na zdivo schodišťových</t>
  </si>
  <si>
    <t>53.6=53.600 [A] 
Celkem: 53.6=53.600 [B]</t>
  </si>
  <si>
    <t>130</t>
  </si>
  <si>
    <t>965082923</t>
  </si>
  <si>
    <t>Odstranění násypu pod podlahami nebo ochranného násypu na střechách tl. do 100 mm, plochy přes 2 m2</t>
  </si>
  <si>
    <t>'násyp pod podlahou' 
'0,05*p301S 
'0,05*p302S 
'0,05*p307S 
'Celkem:  
1.11*1.3 Přepočtené koeficientem množství=1.443 [A] 
Celkem: 1.443=1.443 [B]</t>
  </si>
  <si>
    <t>131</t>
  </si>
  <si>
    <t>965082933</t>
  </si>
  <si>
    <t>Odstranění násypu pod podlahami nebo ochranného násypu na střechách tl. do 200 mm, plochy přes 2 m2</t>
  </si>
  <si>
    <t>132</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</si>
  <si>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</si>
  <si>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</si>
  <si>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</si>
  <si>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103S1.87*0.7*4=5.236 [A] 
106S0.4*0.2*2=0.160 [B] 
1142*0.4=0.800 [C] 
1240.7*1.87*2=2.618 [D] 
1270.2*0.4=0.080 [E] 
202S2.02*0.05*2=0.202 [F] 
208S2.02*0.05*2=0.202 [G] 
212S2.02*2*0.05=0.202 [H] 
213S2.02*0.1*2=0.404 [I] 
216S2.02*2*0.05+2.02*2*0.1=0.606 [J] 
''226S' 
Celkem: 5.236+0.16+0.8+2.618+0.08+0.202+0.202+0.202+0.404+0.606=10.510 [K]</t>
  </si>
  <si>
    <t>133</t>
  </si>
  <si>
    <t>967031733</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</si>
  <si>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</si>
  <si>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150 mm</t>
  </si>
  <si>
    <t>1242*0.2=0.400 [A] 
129.10.3*2=0.600 [B] 
1272*0.6=1.200 [C] 
135.12.1*0.62=1.302 [D] 
1382.2*0.5=1.100 [E] 
129.92*0.2=0.400 [F] 
Celkem: 0.4+0.6+1.2+1.302+1.1+0.4=5.002 [G]</t>
  </si>
  <si>
    <t>134</t>
  </si>
  <si>
    <t>967031734</t>
  </si>
  <si>
    <t>Přisekání (špicování) plošné nebo rovných ostění zdiva z cihel pálených plošné, na maltu vápennou nebo vápenocementovou, tl. na maltu vápennou nebo vápenocementovou, tl. do 300 mm</t>
  </si>
  <si>
    <t>135</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</si>
  <si>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</si>
  <si>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</si>
  <si>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</si>
  <si>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21+15+12+3=51.000 [A] 
Celkem: 51=51.000 [B]</t>
  </si>
  <si>
    <t>136</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</si>
  <si>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</si>
  <si>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</si>
  <si>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</si>
  <si>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234S0.37*2.08*0.2=0.154 [A] 
Celkem: 0.154=0.154 [B]</t>
  </si>
  <si>
    <t>137</t>
  </si>
  <si>
    <t>971033561</t>
  </si>
  <si>
    <t>Vybourání otvorů ve zdivu základovém nebo nadzákladovém z cihel, tvárnic, příčkovek z cihel pálených na maltu vápennou nebo vápenocementovou plochy do 1 m2, tl. do 600 mm</t>
  </si>
  <si>
    <t>technická místrost s pororoštem0.9*0.85*0.52+0.9*0.85*0.48+0.9*0.85*0.41=1.079 [A] 
Celkem: 1.079=1.079 [B]</t>
  </si>
  <si>
    <t>138</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</si>
  <si>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</si>
  <si>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</si>
  <si>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</si>
  <si>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203S1.05*1.9*0.5+1.35*0.3*0.5=1.200 [A] 
Celkem: 1.2=1.200 [B]</t>
  </si>
  <si>
    <t>139</t>
  </si>
  <si>
    <t>971033681</t>
  </si>
  <si>
    <t>Vybourání otvorů ve zdivu základovém nebo nadzákladovém z cihel, tvárnic, příčkovek z cihel pálených na maltu vápennou nebo vápenocementovou plochy do 4 m2, tl. do 900 mm</t>
  </si>
  <si>
    <t>103S(1.2*1.9+1.5*0.3+1.8*0.3)*0.7=2.289 [A] 
Celkem: 2.289=2.289 [B]</t>
  </si>
  <si>
    <t>140</t>
  </si>
  <si>
    <t>973031346</t>
  </si>
  <si>
    <t>Vysekání výklenků nebo kapes ve zdivu z cihel na maltu vápennou nebo vápenocementovou kapes, plochy do 0,25 m2, hl. do 450 mm</t>
  </si>
  <si>
    <t>ocelové nosníky IPE 120 dl. 54100 uložené do kapes v nosném zdivu3*2=6.000 [A] 
Celkem: 6=6.000 [B]</t>
  </si>
  <si>
    <t>141</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</si>
  <si>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</si>
  <si>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</si>
  <si>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</si>
  <si>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přístřešek na kola,část 0.5630.75*0.75=0.563 [A] 
perón0.9*0.9*4=3.240 [B] 
Celkem: 0.563+3.24=3.803 [C]</t>
  </si>
  <si>
    <t>142</t>
  </si>
  <si>
    <t>976085411</t>
  </si>
  <si>
    <t>Vybourání drobných zámečnických a jiných konstrukcí kanalizačních rámů litinových, z rýhovaného plechu nebo betonových včetně poklopů nebo mříží, plochy přes 0,</t>
  </si>
  <si>
    <t>Vybourání drobných zámečnických a jiných konstrukcí kanalizačních rámů litinových, z rýhovaného plechu nebo betonových včetně poklopů nebo mříží, plochy přes 0,60 m2</t>
  </si>
  <si>
    <t>přístřešek na kola, část 1.170.65*0.9*2=1.170 [A] 
před budovou1.4*1.4=1.960 [B] 
peron1*1+1.1*0.5+1.1*0.7*2=3.090 [C] 
Celkem: 1.17+1.96+3.09=6.220 [D]</t>
  </si>
  <si>
    <t>143</t>
  </si>
  <si>
    <t>977331113</t>
  </si>
  <si>
    <t>Zvětšení komínového průduchu frézováním zdiva z cihel plných pálených maximální hloubky frézování přes 10 do 30 mm</t>
  </si>
  <si>
    <t>002 stávající průduch - příprava na VZT13.6=13.600 [A] 
008 stávající průduch - příprava na VZT13.6=13.600 [B] 
13810.6=10.600 [C] 
10.6=10.600 [D] 
Celkem: 13.6+13.6+10.6+10.6=48.400 [E]</t>
  </si>
  <si>
    <t>144</t>
  </si>
  <si>
    <t>978012191</t>
  </si>
  <si>
    <t>Otlučení vápenných nebo vápenocementových omítek vnitřních ploch stropů rákosovaných, v rozsahu přes 50 do 100 %</t>
  </si>
  <si>
    <t>145</t>
  </si>
  <si>
    <t>978057361</t>
  </si>
  <si>
    <t>Odsekání obkladů schodišťových konstrukcí z dlaždic keramických podstupnic</t>
  </si>
  <si>
    <t>29.6=29.600 [A] 
Celkem: 29.6=29.600 [B]</t>
  </si>
  <si>
    <t>146</t>
  </si>
  <si>
    <t>978057351</t>
  </si>
  <si>
    <t>Odsekání obkladů schodišťových konstrukcí z dlaždic keramických stupnic</t>
  </si>
  <si>
    <t>62.3=62.300 [A] 
Celkem: 62.3=62.300 [B]</t>
  </si>
  <si>
    <t>147</t>
  </si>
  <si>
    <t>981511114</t>
  </si>
  <si>
    <t>Demolice konstrukcí objektů postupným rozebíráním konstrukcí ze železobetonu</t>
  </si>
  <si>
    <t>patky pod litinovými sloupy 17*0.5*0.5*0.8=3.400 [A] 
Celkem: 3.4=3.400 [B]</t>
  </si>
  <si>
    <t>148</t>
  </si>
  <si>
    <t>985211113</t>
  </si>
  <si>
    <t>Vyklínování uvolněných kamenů zdiva úlomky kamene, popřípadě cihel délky spáry na 1 m2 upravované plochy přes 12 m</t>
  </si>
  <si>
    <t>149</t>
  </si>
  <si>
    <t>985231113</t>
  </si>
  <si>
    <t>Spárování zdiva hloubky do 40 mm aktivovanou maltou délky spáry na 1 m2 upravované plochy přes 12 m</t>
  </si>
  <si>
    <t>150</t>
  </si>
  <si>
    <t>985311313</t>
  </si>
  <si>
    <t>Reprofilace betonu sanačními maltami na cementové bázi ručně rubu kleneb a podlah, tloušťky přes 20 do 30 mm</t>
  </si>
  <si>
    <t>reprofilace betonové stříšky sanačním betonem(1.03*0.65+0.1*(0.65+1.03+0.65+1.03)*0.05*(1.03+1.03+0.6+0.6))*14=10.140 [A] 
Celkem: 10.14=10.140 [B]</t>
  </si>
  <si>
    <t>151</t>
  </si>
  <si>
    <t>985311912</t>
  </si>
  <si>
    <t>Reprofilace betonu sanačními maltami na cementové bázi ručně Příplatek k cenám za plochu do 10 m2 jednotlivě</t>
  </si>
  <si>
    <t>152</t>
  </si>
  <si>
    <t>985311913</t>
  </si>
  <si>
    <t>Reprofilace betonu sanačními maltami na cementové bázi ručně Příplatek k cenám za větší členitost povrchu (sloupy, výklenky)</t>
  </si>
  <si>
    <t>153</t>
  </si>
  <si>
    <t>962031132</t>
  </si>
  <si>
    <t>Bourání příček z cihel, tvárnic nebo příčkovek z cihel pálených, plných nebo dutých na maltu vápennou nebo vápenocementovou, tl. do 100 mm</t>
  </si>
  <si>
    <t>154</t>
  </si>
  <si>
    <t>962031133</t>
  </si>
  <si>
    <t>Bourání příček z cihel, tvárnic nebo příčkovek z cihel pálených, plných nebo dutých na maltu vápennou nebo vápenocementovou, tl. do 150 mm</t>
  </si>
  <si>
    <t>'1NP' 
129.6,129.7/129.3,4,52.75*2.91=8.003 [A] 
129.21.5*2.91-0.7*1.97=2.986 [B] 
129.9,11/129.0,12.9*2.91-0.6*1.97=7.257 [C] 
129.9,1/129.10,11,0,1515.8*2.91-0.8*1.97+0.8*1.97=16.878 [D] 
148/1522.9*3.3=9.570 [E] 
149/145.11.8*3.2=5.760 [F] 
''2NP' 
203/2041.1*2.99=3.289 [G] 
213/213a5.55*3.3=18.315 [H] 
215/2295.5*3.29=18.095 [I] 
216/217,2185.8*3.35=19.430 [J] 
219,220/221-2235.5*3.35-0.6*1.97-0.8*1.97=15.667 [K] 
223/2241.5*3.35-0.9*1.97=3.252 [L] 
230/2315.5*3.32=18.260 [M] 
233/2341.7*3.35=5.695 [N] 
234/236,2385.4*3.35=18.090 [O] 
2401.8*3.15=5.670 [P] 
''3NP' 
3011.96*2.96=5.802 [Q] 
Celkem: 8.003+2.986+7.257+16.878+9.57+5.76+3.289+18.315+18.095+19.43+15.667+3.252+18.26+5.695+18.09+5.67+5.802=182.019 [R]</t>
  </si>
  <si>
    <t>155</t>
  </si>
  <si>
    <t>962081131</t>
  </si>
  <si>
    <t>Bourání zdiva příček nebo vybourání otvorů ze skleněných tvárnic, tl. do 100 mm</t>
  </si>
  <si>
    <t>luxferová okna v 128 - upřesnit rozměr5*1.4*0.6=4.200 [A] 
234(1.2*0.8+1.2*0.8)=1.920 [B] 
2241.8*0.6=1.080 [C] 
Celkem: 4.2+1.92+1.08=7.200 [D]</t>
  </si>
  <si>
    <t>156</t>
  </si>
  <si>
    <t>963042819</t>
  </si>
  <si>
    <t>Bourání schodišťových stupňů betonových zhotovených na místě</t>
  </si>
  <si>
    <t>157</t>
  </si>
  <si>
    <t>965081223</t>
  </si>
  <si>
    <t>Bourání podlah z dlaždic bez podkladního lože nebo mazaniny, s jakoukoliv výplní spár keramických nebo xylolitových tl. přes 10 mm plochy přes 1 m2</t>
  </si>
  <si>
    <t>158</t>
  </si>
  <si>
    <t>965082941</t>
  </si>
  <si>
    <t>Odstranění násypu pod podlahami nebo ochranného násypu na střechách tl. přes 200 mm jakékoliv plochy</t>
  </si>
  <si>
    <t>159</t>
  </si>
  <si>
    <t>965083122</t>
  </si>
  <si>
    <t>Odstranění násypu mezi stropními trámy tl. do 200 mm, plochy přes 2 m2</t>
  </si>
  <si>
    <t>p201S*0,3 
'p202S*0,3 
'p203S*0,3 
'p204S*0,3 
'p205S*0,3 
'p206S*0,3 
'p207S*0,3 
'p209S*0,3 
'p210S*0,3 
'p210aS*0,3 
'p211S*0,3 
'p212S*0,3 
'p213S*0,3 
'p214S*0,3 
'p215S*0,3 
'p216S*0,3 
'p217S*0,3 
'p218S*0,3 
'p219S*0,3 
'p220S*0,3 
'p221S*0,3 
'p222aS*0,3 
'p223S*0,3 
'p224S*0,3 
'p225S*0,3 
'p226S*0,3 
'p227S*0,3 
'p228S*0,3 
'p229S*0,3 
'p230S*0,3 
'p231S*0,3 
'p233S*0,3 
'p234S*0,3 
'p235S*0,3 
'p236S*0,3 
'p237S*0,3 
'p238S*0,3 
'p239S*0,3 
'p247S*0,3 
'p240S*0,3 
'p241S*0,3 
'p242S*0,3 
'p243S*0,3 
'p244S*0,3 
'p245S*0,3 
'p246S*0,3 
'p248S*0,3 
'p249S*0,3 
'p301S*0,3 
'p302S*0,3 
'p303S*0,3 
'p304S*0,3 
'p305S*03 
'p306S*0,3 
'p307S*0,3 
'Celkem:  
269.943*1.2 Přepočtené koeficientem množství=323.932 [A] 
Celkem: 323.932=323.932 [B]</t>
  </si>
  <si>
    <t>160</t>
  </si>
  <si>
    <t>968062375</t>
  </si>
  <si>
    <t>Vybourání dřevěných rámů oken s křídly, dveřních zárubní, vrat, stěn, ostění nebo obkladů rámů oken s křídly zdvojených, plochy do 2 m2</t>
  </si>
  <si>
    <t>161</t>
  </si>
  <si>
    <t>968062376</t>
  </si>
  <si>
    <t>Vybourání dřevěných rámů oken s křídly, dveřních zárubní, vrat, stěn, ostění nebo obkladů rámů oken s křídly zdvojených, plochy do 4 m2</t>
  </si>
  <si>
    <t>2.35*1.9=4.465 [A] 
1.5*1.5=2.250 [B] 
2.05*1.81=3.711 [C] 
2.1*1.5=3.150 [D] 
Celkem: 4.465+2.25+3.711+3.15=13.576 [E]</t>
  </si>
  <si>
    <t>162</t>
  </si>
  <si>
    <t>968062455</t>
  </si>
  <si>
    <t>Vybourání dřevěných rámů oken s křídly, dveřních zárubní, vrat, stěn, ostění nebo obkladů dveřních zárubní, plochy do 2 m2</t>
  </si>
  <si>
    <t>163</t>
  </si>
  <si>
    <t>968062456</t>
  </si>
  <si>
    <t>Vybourání dřevěných rámů oken s křídly, dveřních zárubní, vrat, stěn, ostění nebo obkladů dveřních zárubní, plochy přes 2 m2</t>
  </si>
  <si>
    <t>164</t>
  </si>
  <si>
    <t>968062991</t>
  </si>
  <si>
    <t>Vybourání dřevěných rámů oken s křídly, dveřních zárubní, vrat, stěn, ostění nebo obkladů vnitřních deštění výkladů, ostění a obkladů stěn jakékoliv plochy</t>
  </si>
  <si>
    <t>127(42.86-2.6-2.4-1.1-1.68)*1=35.080 [A] 
128=128.000 [B] 
Celkem: 35.08=35.080 [C]</t>
  </si>
  <si>
    <t>165</t>
  </si>
  <si>
    <t>974082112</t>
  </si>
  <si>
    <t>Vysekání rýh pro ploché vodiče v omítce vápenné nebo vápenocementové stěn, šířky do 30 mm</t>
  </si>
  <si>
    <t>166</t>
  </si>
  <si>
    <t>974082821</t>
  </si>
  <si>
    <t>Vysekání rýh pro ploché vodiče v podhledu kamenných kleneb nebo betonových stropů do hl. 30 mm a šířky do 30 mm</t>
  </si>
  <si>
    <t>167</t>
  </si>
  <si>
    <t>977332111</t>
  </si>
  <si>
    <t>Frézování drážek pro vodiče ve stěnách z cihel, rozměru do 30x30 mm</t>
  </si>
  <si>
    <t>168</t>
  </si>
  <si>
    <t>977341111</t>
  </si>
  <si>
    <t>Zvětšení komínového průduchu frézováním zdiva betonového nebo ze šamotových vložek maximální hloubky frézování do 10 mm</t>
  </si>
  <si>
    <t>4*14.83=59.320 [A] 
Celkem: 59.32=59.320 [B]</t>
  </si>
  <si>
    <t>169</t>
  </si>
  <si>
    <t>978011191</t>
  </si>
  <si>
    <t>Otlučení vápenných nebo vápenocementových omítek vnitřních ploch stropů, v rozsahu přes 50 do 100 %</t>
  </si>
  <si>
    <t>170</t>
  </si>
  <si>
    <t>978013191</t>
  </si>
  <si>
    <t>Otlučení vápenných nebo vápenocementových omítek vnitřních ploch stěn s vyškrabáním spar, s očištěním zdiva, v rozsahu přes 50 do 100 %</t>
  </si>
  <si>
    <t>o000*2,7 
001=1.000 [A] 
'o002*2,89-2*0,9*1,8-6,06*2,89 
'o003*2,89-6,06*2,89 
'o004*2,8-6,06*2,89 
'o005*2,89-6,08*2,89 
'o011*2,685 
'o012*1,8 
'o013*1,96 
'o014*1,97 
'o015*1,935 
''o016' 
'o017*2,099 
'o018*2,205 
'o019*2,15 
'o020*2,15 
'o021*2,55 
'osinON0101134+osinON0101133+osinON0101132+osinON0101101+osinON0101102+osinON0101103+osinON0101104+osinON0101105+osinON0101111+osinON0101113 
'osinON0101115+osinON0101116+osinON0101118+osinON0101120+osinON0101123+osinON0101124+osinON0101152+osinON0101153+osinON0101154+osinON0101157 
'osinON0101158+osinON0101160+osinON0101161+osinON0101162+osinON0101180+osinON0101183+osinON0101185+osinON0101192+osinON0101191+osinON0101186 
'osinON0101184+osinON0107187+osinON0108188+osinON0108189+osinON0108193+osinON0106194+osinON0106190+osinON0101183+osinON0101181+osinON0101163 
'osinON0101159+osinON0101156+osinON0101155+osinON0116170+osinON0101150+osinON0101138+osinON0101137 
'osinON0101122+osinON0101121+osinON0101119+osinON0101119+osinON0101117+osinON0101114+osinON0101112+osinON0101110+osinON0101110+osinON0101109 
'osinON0101107+osinON0101108+osinON0101135+osinON0101136 
'osinON0101208+osinON0101207+osinON0101204+osinON0101203+osinON0101201+osinON0101240+osinON0101202 
'osinON0101205+osinON0101206+osinON0101209+osinON0101213+osinON0101217+osinON0101219+osinON0101221+osinON0101223 
'osinON0101225+osinON0101228+osinON0101230+osinON0101233+osinON0101234 
'osinON0101280+osinON0101282+osinON0101284+osinON0101285+osinON0107286 
'osinON0101283+osinON0101281+osinON0101236+osinON0101235+osinON0101232+osinON0101231 
'osinON0101229+osinON0101227+osinON0101226+osinON0101224+osinON0101222+osinON0101220+osinON0101218+osinON0101216+osinON0101215 
'osinON0101214+osinON0101210+osinON0101212+osinON0101211 
'osinON0114306+osinON0114301+osinON0114302+osinON0114303+osinON0101381+osinON0101383 
'osinON0107387+osinON0101384+osinON0101382 
'osinON0110483+osinON0110484+osinON0110485+osinON0110482+osinON0110481+osinON0110480 
'osinON0105140+osinON0105139+osinON0105141 
'osinTV010307 
'osinON0112177 
'osinTV030301+osinTV030302+osinTV030303*3 
'osinDD0109198+osinDD0125199+osinDD0109197+osinDD0109120+osinDD0109123+osinDD0101101 
'osinDD0109200+osinDD0109121+osinDD0116125+osinDD0109128+osinDD0107116+osinDD0109126+osinDD0109127 
'osinDD0109123+osinDD0109134+osinDD0107115+osinDD0109135+osinDD0109136 
'osinDD0101102+osinDD0109151+osinDD0109139+osinDD0107114+osinDD0107113+osinDD0103111+osinDD0117152 
'osinDD0118153+osinDD0102103+osinDD0119157+osinDD0103110+osinDD0109196+osinDD0103104 
'osinDD0120158+osinDD0103105+osinDD0120167+osinDD0119168+osinDD0103109+osinDD0124192 
'osinDD0109193+osinDD0104106+osinDD0105107+osinDD0106108 
'osinDD0110202+osinDD0110201+osinDD0111205+osinDD0110210+osinDD0109211+osinDD0110212 
'osinDD0110213+osinDD0110214+osinDD0109219+osinDD0111217+osinDD0110221+osinDD0109222 
'osinDD0110224+osinDD0110223+osinDD0112226+osinDD0113227+osinDD0111228+osinDD0110231 
'osinDD0122242+osinDD0122232+osinDD0122233+osinDD0110234+osinDD0111241+osinDD0108239 
'osinDD0110303+osinDD0111302 
'osinDD0401401 
osinZV030102*4+osinZV030201+osinDD0109001+0.14/0.150,2*(1,97+1,1+1,97)=0.933 [B] 
'Celkem:  
1055.816*1.15 Přepočtené koeficientem množství=1 214.188 [C] 
Celkem: 1214.188=1 214.188 [D]</t>
  </si>
  <si>
    <t>171</t>
  </si>
  <si>
    <t>978023411</t>
  </si>
  <si>
    <t>Vyškrabání cementové malty ze spár zdiva cihelného mimo komínového</t>
  </si>
  <si>
    <t>p001 
'p002 
'p003 
'p004 
'p005 
'p006 
'p007 
'p008 
'p009 
'p010 
'p011 
'p012 
'p013 
'p014 
'p015 
'p016 
'p017 
'p018 
'p019 
'p020 
'p021 
'p000 
'o000*2,7 
47.2*2.89=136.408 [A] 
'o002*2,89-2*0,9*1,8-6,06*2,89 
'o003*2,89-6,06*2,89 
'o004*2,8-6,06*2,89 
'o005*2,89-6,08*2,89 
'o006*2,89-1*1,947 
'o007*2,86-1*1,947 
0082.86*6.34=18.132 [B] 
o0093*(2.41+5.48+3.08)=32.910 [C] 
'o011*2,685 
'o012*1,8 
'o013*1,96 
'o014*1,97 
'o015*1,935 
o0162*(5.8+3.635+3.635)=26.140 [D] 
'o017*2,099 
'o018*2,205 
'o019*2,15 
o0202.15*(3.35+2.15+2.15)=16.448 [E] 
'o021*2,55 
1487.52=1 487.520 [F] 
Celkem: 136.408+18.132+32.91+26.14+16.448+1487.52=1 717.558 [G] 
2860.72*1.15 Přepočtené koeficientem množství=3 289.828 [H] 
Celkem: 3289.828=3 289.828 [I]</t>
  </si>
  <si>
    <t>172</t>
  </si>
  <si>
    <t>985132311</t>
  </si>
  <si>
    <t>Očištění ploch líce kleneb a podhledů ruční dočištění ocelovými kartáči</t>
  </si>
  <si>
    <t>459.59=459.590 [A] 
692.762=692.762 [B] 
Celkem: 459.59+692.762=1 152.352 [C]</t>
  </si>
  <si>
    <t>173</t>
  </si>
  <si>
    <t>985141111</t>
  </si>
  <si>
    <t>Vyčištění trhlin nebo dutin ve zdivu šířky do 30 mm, hloubky do 150 mm</t>
  </si>
  <si>
    <t>174</t>
  </si>
  <si>
    <t>965042141</t>
  </si>
  <si>
    <t>Bourání mazanin betonových nebo z litého asfaltu tl. do 100 mm, plochy přes 4 m2</t>
  </si>
  <si>
    <t>175</t>
  </si>
  <si>
    <t>985141113</t>
  </si>
  <si>
    <t>Vyčištění trhlin nebo dutin ve zdivu šířky do 30 mm, hloubky přes 300 do 500 mm</t>
  </si>
  <si>
    <t>176</t>
  </si>
  <si>
    <t>985141912</t>
  </si>
  <si>
    <t>Vyčištění trhlin nebo dutin ve zdivu Příplatek k cenám za délku do 2 m jednotlivě</t>
  </si>
  <si>
    <t>177</t>
  </si>
  <si>
    <t>985142111</t>
  </si>
  <si>
    <t>Vysekání spojovací hmoty ze spár zdiva včetně vyčištění hloubky spáry do 40 mm délky spáry na 1 m2 upravované plochy do 6 m</t>
  </si>
  <si>
    <t>178</t>
  </si>
  <si>
    <t>4.31+5.52+2.05+2.05+5.52+7.09+16.95+12.45+5.54+6.04+2.55+4.5+4.6+1.42=80.590 [A] 
Celkem: 80.59=80.590 [B]</t>
  </si>
  <si>
    <t>179</t>
  </si>
  <si>
    <t>58380003</t>
  </si>
  <si>
    <t>obrubník kamenný žulový přímý 1000x300x200mm</t>
  </si>
  <si>
    <t>80.59*1.02 Přepočtené koeficientem množství=82.202 [A] 
Celkem: 82.202=82.202 [B]</t>
  </si>
  <si>
    <t>180</t>
  </si>
  <si>
    <t>919726123</t>
  </si>
  <si>
    <t>Geotextilie netkaná pro ochranu, separaci nebo filtraci měrná hmotnost přes 300 do 500 g/m2</t>
  </si>
  <si>
    <t>'odvětrávací kanálek' 
(0.2+29.75+0.75+0.355+6.65+0.2)*2.395=90.782 [A] 
(0.2+6.995+0.15+0.205+7.49+0.2)*(1.285+0.275+0.245)=27.508 [B] 
(0.2+0.15+5.035+0.25+0.2)*1.285=7.498 [C] 
provizorní ochranná stěna OSB 1.02(3.615+3.16+1.1)*2*0.2=3.150 [D] 
provizorní ochranná stěna OSB 1.018.2*2*0.2=3.280 [E] 
provizorní ochranná stěna OSB 1.034.52*2*0.2=1.808 [F] 
provizorní ochranná stěna OSB 1.04(1.45+0.9+0.71)*2*0.2=1.224 [G] 
provizorní ochranná stěna OSB 1.50(1+4.215)*2*0.2=2.086 [H] 
provizorní ochranná stěna OSB 1.51(1+4.25+1)*2*0.2=2.500 [I] 
Celkem: 90.782+27.508+7.498+3.15+3.28+1.808+1.224+2.086+2.5=139.836 [J]</t>
  </si>
  <si>
    <t>181</t>
  </si>
  <si>
    <t>936001002</t>
  </si>
  <si>
    <t>Montáž prvků městské a zahradní architektury hmotnosti přes 0,1 do 1,5 t</t>
  </si>
  <si>
    <t>182</t>
  </si>
  <si>
    <t>953171002</t>
  </si>
  <si>
    <t>Osazování kovových předmětů poklopů litinových nebo ocelových včetně rámů, hmotnosti přes 50 do 100 kg</t>
  </si>
  <si>
    <t>183</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</si>
  <si>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</si>
  <si>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</si>
  <si>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t>
  </si>
  <si>
    <t>184</t>
  </si>
  <si>
    <t>55342100</t>
  </si>
  <si>
    <t>zábradlí hliníkové 2x1,1m, výplň 2x bezpečnostní lepené sklo connex 33.1 - mléčná nebo čirá folie, povrchová úprava komaxit</t>
  </si>
  <si>
    <t>185</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</si>
  <si>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</si>
  <si>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</si>
  <si>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</si>
  <si>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186</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</si>
  <si>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</si>
  <si>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</si>
  <si>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</si>
  <si>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ocelové nosníky IPE 120 dl. 54100 uložené do kapes v nosném zdivu3=3.000 [A] 
Celkem: 3=3.000 [B]</t>
  </si>
  <si>
    <t>187</t>
  </si>
  <si>
    <t>953993311</t>
  </si>
  <si>
    <t>Osazení bezpečnostní, orientační nebo informační tabulky samolepicí</t>
  </si>
  <si>
    <t>188</t>
  </si>
  <si>
    <t>73534511</t>
  </si>
  <si>
    <t>tabulka bezpečnostní s tiskem 2 barvy A4 210x297mm samolepící</t>
  </si>
  <si>
    <t>189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</si>
  <si>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</si>
  <si>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</si>
  <si>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</si>
  <si>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64=64.000 [A] 
Celkem: 64=64.000 [B]</t>
  </si>
  <si>
    <t>190</t>
  </si>
  <si>
    <t>964061131</t>
  </si>
  <si>
    <t>Uvolnění zhlaví trámu pro jakoukoliv délku uložení, ze zdiva kamenného nebo smíšeného, o průřezu zhlaví do 0,05 m2</t>
  </si>
  <si>
    <t>191</t>
  </si>
  <si>
    <t>965083131</t>
  </si>
  <si>
    <t>Odstranění násypu mezi stropními trámy tl. přes 200 mm jakékoliv plochy</t>
  </si>
  <si>
    <t>192</t>
  </si>
  <si>
    <t>985131111</t>
  </si>
  <si>
    <t>Očištění ploch stěn, rubu kleneb a podlah tlakovou vodou</t>
  </si>
  <si>
    <t>193</t>
  </si>
  <si>
    <t>985331112</t>
  </si>
  <si>
    <t>Dodatečné vlepování betonářské výztuže včetně vyvrtání a vyčištění otvoru cementovou aktivovanou maltou průměr výztuže 10 mm</t>
  </si>
  <si>
    <t>výztuž pod výdejním automatem - propojení se stáv. základem18.6=18.600 [A] 
Celkem: 18.6=18.600 [B]</t>
  </si>
  <si>
    <t>194</t>
  </si>
  <si>
    <t>13021054</t>
  </si>
  <si>
    <t>tyč ocelová ohýbaná kruhová žebírková jakost B500B (10 505) výztuž do betonu D 10-16mm</t>
  </si>
  <si>
    <t>18.6*0.00064 Přepočtené koeficientem množství=0.012 [A] 
Celkem: 0.012=0.012 [B]</t>
  </si>
  <si>
    <t>195</t>
  </si>
  <si>
    <t>R-OV</t>
  </si>
  <si>
    <t>Vrtané jádrové prostupy do DN 150</t>
  </si>
  <si>
    <t>196</t>
  </si>
  <si>
    <t>R-OV.21</t>
  </si>
  <si>
    <t>D+M hmatového štítku v Braillově písmu, poz. OV.21</t>
  </si>
  <si>
    <t>197</t>
  </si>
  <si>
    <t>R-OV.25</t>
  </si>
  <si>
    <t>D+M interiérové čistící rohože 1300x800 mm, poz. OV.25</t>
  </si>
  <si>
    <t>198</t>
  </si>
  <si>
    <t>R-OV.26</t>
  </si>
  <si>
    <t>D+M interiérové čistící rohože 1000x700 mm, poz. OV.26</t>
  </si>
  <si>
    <t>199</t>
  </si>
  <si>
    <t>R-OV.27</t>
  </si>
  <si>
    <t>D+M interiérové čistící rohože 900x600 mm, poz. OV.27</t>
  </si>
  <si>
    <t>200</t>
  </si>
  <si>
    <t>R-OV.38</t>
  </si>
  <si>
    <t>D+M lavičky v odbavovací místnosti, poz. OV.38</t>
  </si>
  <si>
    <t>201</t>
  </si>
  <si>
    <t>R-OV.40</t>
  </si>
  <si>
    <t>D+M provizorního stojanu pro umístění kliprámu A0, poz. OV.40</t>
  </si>
  <si>
    <t>202</t>
  </si>
  <si>
    <t>R-OV.41</t>
  </si>
  <si>
    <t>Systém odvětrávání podkrovního prostoru na objektu B, poz. OV41</t>
  </si>
  <si>
    <t>203</t>
  </si>
  <si>
    <t>R-OV.42</t>
  </si>
  <si>
    <t>Systém sněhových střešních zachytávačů, poz.OV.42</t>
  </si>
  <si>
    <t>204</t>
  </si>
  <si>
    <t>R-OV.43</t>
  </si>
  <si>
    <t>Komínová lávka - délka 1500 mm, hloubka 250 mm - pochůzný rošt z pozinkované oceli + držák - položka včetně montáže a kotevních prvků</t>
  </si>
  <si>
    <t>205</t>
  </si>
  <si>
    <t>R-OV.45</t>
  </si>
  <si>
    <t>Požární ucpávky - pro prostupy mezi požárními úseky do DN 150 - včetně certifikace - požární ucpávky budou zřetelně označeny štítkem obsahujícím informace o pož</t>
  </si>
  <si>
    <t>Požární ucpávky - pro prostupy mezi požárními úseky do DN 150 - včetně certifikace - požární ucpávky budou zřetelně označeny štítkem obsahujícím informace o požární odolnosti, druhu nebo typu ucpávky, datu provedení, firmě, adrese a jméně zhotovitele, označení výrobce systému - položka včetně montáže</t>
  </si>
  <si>
    <t>206</t>
  </si>
  <si>
    <t>R-OV.46</t>
  </si>
  <si>
    <t>Revizní dvířka do SDK - revizní otvor pro kontrolu požárních ucpávek - přesná poloha a rozměr určen v rámci AD - položka včetně montáže a kotevních prvků</t>
  </si>
  <si>
    <t>207</t>
  </si>
  <si>
    <t>R-OV.47</t>
  </si>
  <si>
    <t>Revizní dvířka do SDK - rozměry: 1000x800 mm - revizní otvor pro VZT jednotku</t>
  </si>
  <si>
    <t>208</t>
  </si>
  <si>
    <t>R-OV.48</t>
  </si>
  <si>
    <t>Prostup o 70-80 mm - včetně dílenské PD - vysekání/jádrové vrtání zvoleno dle typu konsrukce</t>
  </si>
  <si>
    <t>209</t>
  </si>
  <si>
    <t>R-OV.49</t>
  </si>
  <si>
    <t>Prostup o 150-160 mm - vysekání/jádrové vrtání zvoleno dle typu konstrukce</t>
  </si>
  <si>
    <t>210</t>
  </si>
  <si>
    <t>R-OV.50</t>
  </si>
  <si>
    <t>Prostup o 170-180 mm - vysekání/jádrové vrtání zvoleno dle typu konstrukce</t>
  </si>
  <si>
    <t>211</t>
  </si>
  <si>
    <t>R-OV.51</t>
  </si>
  <si>
    <t>Prostup o 200-225 mm - vysekání/jádrové vrtání zvoleno dle typu konstrukce</t>
  </si>
  <si>
    <t>212</t>
  </si>
  <si>
    <t>R-OV.52</t>
  </si>
  <si>
    <t>Prostup o 250 mm - vysekání/jádrové vrtání zvoleno dle typu konstrukce</t>
  </si>
  <si>
    <t>213</t>
  </si>
  <si>
    <t>R-OV.61</t>
  </si>
  <si>
    <t>Orientační systém budovy - osazen ve výšce očí - koordinovat na stavbě s budoucím uživatelem a NPÚ - včetně dílenské PD - označení provozoven, bytů - položka vč</t>
  </si>
  <si>
    <t>Orientační systém budovy - osazen ve výšce očí - koordinovat na stavbě s budoucím uživatelem a NPÚ - včetně dílenské PD - označení provozoven, bytů - položka včetně montáže a kotevních prvků</t>
  </si>
  <si>
    <t>214</t>
  </si>
  <si>
    <t>R-OV.62</t>
  </si>
  <si>
    <t>Požárně bezpečnostní značení - dle ČSN EN ISO 7010 - štítky pro celý objekt, v exteriéru bude provedeno smaltovanými tabulkami - směry úniků, únikové dveře, hla</t>
  </si>
  <si>
    <t>Požárně bezpečnostní značení - dle ČSN EN ISO 7010 - štítky pro celý objekt, v exteriéru bude provedeno smaltovanými tabulkami - směry úniků, únikové dveře, hlavní uzávěry, zákazy vstupů, hasicí přístroje, apod. - položka včetně montáže a kotevních prvků - podrobněji v PBŘ - součást PD - včetně certifikace - umístění všech PBŘ prvků musí být odsouhlaseno s investorem</t>
  </si>
  <si>
    <t>215</t>
  </si>
  <si>
    <t>R-OV.66</t>
  </si>
  <si>
    <t>Výrobní dokumentace vybraných prvků - v rámci AD budou předloženy výrobní dokumentace vybraných prvků - výplně otvorů, zámečnické a klempířské prvky atd.</t>
  </si>
  <si>
    <t>216</t>
  </si>
  <si>
    <t>R-OV.67</t>
  </si>
  <si>
    <t>Dopravní značení svislé + vodorovné - označení nástupních ploch pro HZS</t>
  </si>
  <si>
    <t>217</t>
  </si>
  <si>
    <t>R-OV.68</t>
  </si>
  <si>
    <t>Bezpečnostní tabulka - štítek nouzového vypnutí TOTAL STOP - tabulka s informací: v objektu zůstává stále pod napětím prostor s bateriovým náhradním zdrojem - u</t>
  </si>
  <si>
    <t>Bezpečnostní tabulka - štítek nouzového vypnutí TOTAL STOP - tabulka s informací: v objektu zůstává stále pod napětím prostor s bateriovým náhradním zdrojem - umístěna u vypínacího prvku TOTAL STOP - tabulka s informací: jedná se o bateriový náhradní zdroj, který je stále pod napětím - umístěna v prostoru s bateriovým náhradním zdrojem, na vstupních dveřích</t>
  </si>
  <si>
    <t>218</t>
  </si>
  <si>
    <t>R-OV.69</t>
  </si>
  <si>
    <t>Mřížka proti ptákům - ochranná mřížka z hliníkového plechu - celková délka: 37 m - položka včetně montáže a kotevních prvků</t>
  </si>
  <si>
    <t>219</t>
  </si>
  <si>
    <t>R-OV.70</t>
  </si>
  <si>
    <t>Hroty proti ptákům - celková délka: 259,5 m - nereznoucí hroty - podstava je ohebná, průhledná, polykarbonátová - položka včetně montáže a kotevních prvků</t>
  </si>
  <si>
    <t>220</t>
  </si>
  <si>
    <t>R-OV.71</t>
  </si>
  <si>
    <t>Tahokovový box - pro zakrytí VZT jednotek - tahokov hliníkový - položka včetně montáže a kotevních prvků</t>
  </si>
  <si>
    <t>221</t>
  </si>
  <si>
    <t>R-OV.72</t>
  </si>
  <si>
    <t>Informační tabule o turistických příležitostech v okolí - informační tabule včeně návrhu obsahu a grafického zpracování - 900 x 1400 mm - hliníkový rám šířky 32</t>
  </si>
  <si>
    <t>Informační tabule o turistických příležitostech v okolí - informační tabule včeně návrhu obsahu a grafického zpracování - 900 x 1400 mm - hliníkový rám šířky 32 mm, povrchová úprava RAL 8014 - rohy kulaté - položka včetně montáže a kotevních prvků</t>
  </si>
  <si>
    <t>222</t>
  </si>
  <si>
    <t>R-OV.77</t>
  </si>
  <si>
    <t>Bezpečnostní schránka na generální klíč - schránka z plechu opatřen povrchovou úpravou a prosklením - položka včetně vybavení generálním klíčem a seznamem výpln</t>
  </si>
  <si>
    <t>Bezpečnostní schránka na generální klíč - schránka z plechu opatřen povrchovou úpravou a prosklením - položka včetně vybavení generálním klíčem a seznamem výplní umožňující otevření - položka včetně montáže a kotevních prvků - schránka osazena v místnosti zázemí ST HK pro správce objektu</t>
  </si>
  <si>
    <t>223</t>
  </si>
  <si>
    <t>R-OV.79</t>
  </si>
  <si>
    <t>Plakátový kliprám A0 - 886 x 1234 mm - hliníkový rám šířky 32 mm, povrchová úprava RAL 8014 - rohy kulaté - položka včetně montáže a kotevních prvků</t>
  </si>
  <si>
    <t>224</t>
  </si>
  <si>
    <t>R-OV.80</t>
  </si>
  <si>
    <t>Potrubí pro odvětrávání větracího kanálku o 160 mm - kruhové potrubí z pozinkovaného plechu - délka: 2000 mm - 2x koleno kulaté 90° s těsnící gumou o 160 mm - p</t>
  </si>
  <si>
    <t>Potrubí pro odvětrávání větracího kanálku o 160 mm - kruhové potrubí z pozinkovaného plechu - délka: 2000 mm - 2x koleno kulaté 90° s těsnící gumou o 160 mm - položka včetně montáže</t>
  </si>
  <si>
    <t>225</t>
  </si>
  <si>
    <t>R-OV.81</t>
  </si>
  <si>
    <t>Potrubí pro odvětrávání větracího kanálku o 125 mm - kruhové potrubí z pozinkovaného plechu - délka: 2000 mm - 2x koleno kulaté 90° s těsnící gumou o 125 mm - p</t>
  </si>
  <si>
    <t>Potrubí pro odvětrávání větracího kanálku o 125 mm - kruhové potrubí z pozinkovaného plechu - délka: 2000 mm - 2x koleno kulaté 90° s těsnící gumou o 125 mm - položka včetně montáže</t>
  </si>
  <si>
    <t>226</t>
  </si>
  <si>
    <t>R-OV.82</t>
  </si>
  <si>
    <t>Záchytný kotvící systém na střechu a u světlíku - položka včetně kotvících prvků a montáže - položka včetně výpočtu a návrhu s ohledem na dodavatele střešní kry</t>
  </si>
  <si>
    <t>Záchytný kotvící systém na střechu a u světlíku - položka včetně kotvících prvků a montáže - položka včetně výpočtu a návrhu s ohledem na dodavatele střešní krytiny, návrh se bude řídit dle platných ČSN a nařízení - namátkově: Na plochách s rizikem pádu ve smyslu nařízení vlády č. 362/2005 Sb., o bližších požadavcích na bezpečnost a ochranu zdraví při práci na pracovištích s nebezpečím pádu z výšky nebo do hloubky bude navržený systém zachycení pádu a zadržovací systém určený pro pohyb ve smyslu ČSN EN 363. Návrh bude vypracován v souladu s požadavky ČSN P CEN/TS 16415 (83 2630) Doporučení pro kotvící zařízení v případě použití více než jednou osobou současně a s přihlédnutím k ČSN EN 795 Prostředky ochrany osob proti pádu – Kotvicí zařízení a ve vztahu k ČSN EN 363 Prostředky ochrany proti pádu – Systémy ochrany osob proti pádu (návrh bude vycházet i z ČSN 73 1901 Navrhování střech – Základní ustanovení).</t>
  </si>
  <si>
    <t>227</t>
  </si>
  <si>
    <t>R-OV.83</t>
  </si>
  <si>
    <t>Odvětrávací pásek - celková délka: 237 m - hliníkový - zamezení vniku hmyzu a ptactva - dodávka včetně montáže a kotevního materiálu</t>
  </si>
  <si>
    <t>228</t>
  </si>
  <si>
    <t>941311112</t>
  </si>
  <si>
    <t>Lešení řadové modulové lehké pracovní s podlahami s provozním zatížením tř. 3 do 200 kg/m2 šířky tř. SW06 od 0,6 do 0,9 m výšky přes 10 do 25 m montáž</t>
  </si>
  <si>
    <t>229</t>
  </si>
  <si>
    <t>941311211</t>
  </si>
  <si>
    <t>Lešení řadové modulové lehké pracovní s podlahami s provozním zatížením tř. 3 do 200 kg/m2 šířky tř. SW06 od 0,6 do 0,9 m výšky do 10 m příplatek k ceně za každ</t>
  </si>
  <si>
    <t>Lešení řadové modulové lehké pracovní s podlahami s provozním zatížením tř. 3 do 200 kg/m2 šířky tř. SW06 od 0,6 do 0,9 m výšky do 10 m příplatek k ceně za každý den použití</t>
  </si>
  <si>
    <t>4668.4*30*10=1 400 520.000 [A] 
Celkem: 1400520=1 400 520.000 [B]</t>
  </si>
  <si>
    <t>230</t>
  </si>
  <si>
    <t>941311812</t>
  </si>
  <si>
    <t>Lešení řadové modulové lehké pracovní s podlahami s provozním zatížením tř. 3 do 200 kg/m2 šířky tř. SW06 od 0,6 do 0,9 m výšky přes 10 do 25 m demontáž</t>
  </si>
  <si>
    <t>231</t>
  </si>
  <si>
    <t>943211111</t>
  </si>
  <si>
    <t>Lešení prostorové rámové lehké pracovní s podlahami s provozním zatížením tř. 3 do 200 kg/m2 výšky do 10 m montáž</t>
  </si>
  <si>
    <t>'půdní prostor - repase světlíku' 
42.6=42.600 [A] 
21.78=21.780 [B] 
34.52=34.520 [C] 
Celkem: 42.6+21.78+34.52=98.900 [D]</t>
  </si>
  <si>
    <t>232</t>
  </si>
  <si>
    <t>943211211</t>
  </si>
  <si>
    <t>Lešení prostorové rámové lehké pracovní s podlahami s provozním zatížením tř. 3 do 200 kg/m2 výšky do 10 m příplatek k ceně za každý den použití</t>
  </si>
  <si>
    <t>98.9*30*8=23 736.000 [A] 
Celkem: 23736=23 736.000 [B]</t>
  </si>
  <si>
    <t>233</t>
  </si>
  <si>
    <t>943211811</t>
  </si>
  <si>
    <t>Lešení prostorové rámové lehké pracovní s podlahami s provozním zatížením tř. 3 do 200 kg/m2 výšky do 10 m demontáž</t>
  </si>
  <si>
    <t>234</t>
  </si>
  <si>
    <t>944511111</t>
  </si>
  <si>
    <t>Síť ochranná zavěšená na konstrukci lešení z textilie z umělých vláken montáž</t>
  </si>
  <si>
    <t>235</t>
  </si>
  <si>
    <t>944511211</t>
  </si>
  <si>
    <t>Síť ochranná zavěšená na konstrukci lešení z textilie z umělých vláken příplatek k ceně za každý den použití</t>
  </si>
  <si>
    <t>2334.2*30*10=700 260.000 [A] 
Celkem: 700260=700 260.000 [B]</t>
  </si>
  <si>
    <t>236</t>
  </si>
  <si>
    <t>944511811</t>
  </si>
  <si>
    <t>Síť ochranná zavěšená na konstrukci lešení z textilie z umělých vláken demontáž</t>
  </si>
  <si>
    <t>237</t>
  </si>
  <si>
    <t>944711813</t>
  </si>
  <si>
    <t>Stříška záchytná zřizovaná současně s lehkým nebo těžkým lešením šířky přes 2,0 do 2,5 m demontáž</t>
  </si>
  <si>
    <t>238</t>
  </si>
  <si>
    <t>952901111</t>
  </si>
  <si>
    <t>Vyčištění budov nebo objektů před předáním do užívání budov bytové nebo občanské výstavby, světlé výšky podlaží do 4 m</t>
  </si>
  <si>
    <t>'1PP' 
'p001 
'p002 
'p003 
'p004 
'p005 
'p006 
'p007 
'p008 
'p009 
'p010 
'p011 
'p012 
'p013 
'p014 
'p015 
'p016 
'p017 
'p018 
'p019 
'p020 
'p021 
''1NP' 
'p101S 
'p102S 
'p103S 
'p104S 
'p105S 
'p106S 
'p107S 
'p108S 
'p1091S 
'p1092S 
'p110S 
'p111S 
'p112S 
'p113S 
'p114S 
'p115aS 
'p115S 
'p116S 
'p117S 
'p119S 
'p120S 
'p1212 
'p122S 
'p1231S 
'p1232S 
'p124S 
'p125S 
'p126S 
'p127S 
'p128S 
'p1290S 
'p12910S 
'p12911S 
'p1291S 
'p1292S 
'p1293S 
'p1294S 
'p1295S 
'p1296S 
'p1297S 
'p1298S 
'p1299S 
'p130S 
'p131S 
'p132S 
'p133S 
'p134S 
'p1351S 
'p1352S 
'p136S 
'p137S 
'p138S 
'p139S 
'p140S 
'p141S 
'p1421S 
'p1422S 
'p1431S 
'p1432S 
'p1433S 
'p1434S 
'p1435S 
'p1436S 
'p1437S 
'p1438S 
'p1439S 
'p144S 
'p1451S 
'p1452S 
'p146S 
'p147S 
'p148S 
'p149S 
'p150S 
'p151S 
'p152S 
''2NP' 
'p201S 
'p202S 
'p203S 
'p204S 
'p205S 
'p206S 
'p207S 
'p209S 
'p210a 
'p210S 
'p211S 
'p212S 
'p213aS 
'p213S 
'p214S 
'p215S 
'p216S 
'p217S 
'p218S 
'p219S 
'p2201S 
'p220S 
'p221S 
'p222aS 
'p223S 
'p224S 
'p225S 
'p226S 
'p228S 
'p229S 
'p230S 
'p231S 
'p233S 
'p234S 
'p235S 
'p236S 
'p237S 
'p238S 
'p239S 
'p240S 
'p241S 
'p242S 
'p243S 
'p244S 
'p245S 
'p246S 
'p247S 
'p248S 
'p249S 
''3NP' 
'p301S 
'p302S 
'p303S 
'p304S 
'p305S 
'p307S 
''4NP' 
'Celkem:  
2235.15*1.2 Přepočtené koeficientem množství=2 682.180 [A] 
Celkem: 2682.18=2 682.180 [B]</t>
  </si>
  <si>
    <t>239</t>
  </si>
  <si>
    <t>952902121</t>
  </si>
  <si>
    <t>Čištění budov při provádění oprav a udržovacích prací podlah drsných nebo chodníků zametením</t>
  </si>
  <si>
    <t>p401S 
'p4021S 
'p4022S 
'p006S 
'p007S 
'p009S 
'p010S 
'p011S 
'p012S 
'p013S 
'p014S 
'p015S 
'p016S 
'p017S 
'p019S 
'Celkem:  
384.04*2 Přepočtené koeficientem množství=768.080 [A] 
Celkem: 768.08=768.080 [B]</t>
  </si>
  <si>
    <t>240</t>
  </si>
  <si>
    <t>952902041</t>
  </si>
  <si>
    <t>Čištění budov při provádění oprav a udržovacích prací podlah hladkých drhnutím s chemickými prostředky</t>
  </si>
  <si>
    <t>241</t>
  </si>
  <si>
    <t>115101201</t>
  </si>
  <si>
    <t>Čerpání vody na dopravní výšku do 10 m s uvažovaným průměrným přítokem do 500 l/min</t>
  </si>
  <si>
    <t>5*24=120.000 [A] 
Celkem: 120=120.000 [B]</t>
  </si>
  <si>
    <t>242</t>
  </si>
  <si>
    <t>115101209</t>
  </si>
  <si>
    <t>Čerpání vody na dopravní výšku do 10 m Příplatek k ceně 1204 za každých dalších i započatých 2 000 l/min</t>
  </si>
  <si>
    <t>243</t>
  </si>
  <si>
    <t>115201301R</t>
  </si>
  <si>
    <t>Montáž a demontáž zařízení čerpací a odsávací stanice včetně potrubí mezi jednotlivými stroji při snižování hladiny podzemní vody soustavou čerpacích jehel a el</t>
  </si>
  <si>
    <t>Montáž a demontáž zařízení čerpací a odsávací stanice včetně potrubí mezi jednotlivými stroji při snižování hladiny podzemní vody soustavou čerpacích jehel a elektrické instalace v této stanici pro jakýkoliv průměr sběrného potrubí montáž</t>
  </si>
  <si>
    <t>odčerpání 1 sanace jímky1=1.000 [A] 
Celkem: 1=1.000 [B]</t>
  </si>
  <si>
    <t>244</t>
  </si>
  <si>
    <t>115201311</t>
  </si>
  <si>
    <t>Montáž a demontáž zařízení čerpací a odsávací stanice včetně potrubí mezi jednotlivými stroji při snižování hladiny podzemní vody soustavou čerpacích jehel a elektrické instalace v této stanici pro jakýkoliv průměr sběrného potrubí demontáž</t>
  </si>
  <si>
    <t>245</t>
  </si>
  <si>
    <t>952905111</t>
  </si>
  <si>
    <t>Čištění objektů po zatopení nebo záplavách čerpání vody</t>
  </si>
  <si>
    <t>246</t>
  </si>
  <si>
    <t>952905121</t>
  </si>
  <si>
    <t>Čištění objektů po zatopení nebo záplavách čerpání fekálií</t>
  </si>
  <si>
    <t>247</t>
  </si>
  <si>
    <t>952905131</t>
  </si>
  <si>
    <t>Čištění objektů po zatopení nebo záplavách vyklizení bahna z objektů s vodorovným přemístěním do 10 m</t>
  </si>
  <si>
    <t>248</t>
  </si>
  <si>
    <t>952905195</t>
  </si>
  <si>
    <t>Čištění objektů po zatopení nebo záplavách vyklizení bahna z objektů Příplatek k ceně vyklizení bahna za svislé přemístění z hloubky do 3 m</t>
  </si>
  <si>
    <t>249</t>
  </si>
  <si>
    <t>952905221</t>
  </si>
  <si>
    <t>Čištění objektů po zatopení nebo záplavách očištění od nánosu bahna tlakovou vodou stěn nebo podlah</t>
  </si>
  <si>
    <t>250</t>
  </si>
  <si>
    <t>985221101</t>
  </si>
  <si>
    <t>Doplnění zdiva ručně do aktivované malty cihlami</t>
  </si>
  <si>
    <t>251</t>
  </si>
  <si>
    <t>985221120</t>
  </si>
  <si>
    <t>Doplnění zdiva ručně Příplatek k cenám za objem zdiva do 1 m3 jednotlivě</t>
  </si>
  <si>
    <t>252</t>
  </si>
  <si>
    <t>985223210</t>
  </si>
  <si>
    <t>Přezdívání zdiva do aktivované malty kamenného, objemu do 1 m3</t>
  </si>
  <si>
    <t>253</t>
  </si>
  <si>
    <t>985324111</t>
  </si>
  <si>
    <t>Ochranný nátěr betonu na bázi silanu impregnační dvojnásobný S1 (OS-A)</t>
  </si>
  <si>
    <t>254</t>
  </si>
  <si>
    <t>985411111</t>
  </si>
  <si>
    <t>Beztlakové zalití trhlin a dutin aktivovanou maltou</t>
  </si>
  <si>
    <t>255</t>
  </si>
  <si>
    <t>985411911</t>
  </si>
  <si>
    <t>Beztlakové zalití trhlin a dutin Příplatek k ceně za práci ve stísněném prostoru</t>
  </si>
  <si>
    <t>256</t>
  </si>
  <si>
    <t>985411912</t>
  </si>
  <si>
    <t>Beztlakové zalití trhlin a dutin Příplatek k ceně za objem do 1 m3 jednotlivě</t>
  </si>
  <si>
    <t>257</t>
  </si>
  <si>
    <t>R985421111</t>
  </si>
  <si>
    <t>Sanace - odsolování, plošné bandážování a zasypání</t>
  </si>
  <si>
    <t>kanalizační jímka v 1PP1 postup viz TZ=1.000 [A] 
Celkem: 1=1.000 [B]</t>
  </si>
  <si>
    <t>258</t>
  </si>
  <si>
    <t>997013001</t>
  </si>
  <si>
    <t>Vyklizení ulehlé suti na vzdálenost do 3 m od okraje vyklízeného prostoru nebo s naložením na dopravní prostředek z prostorů o půdorysné ploše do 15 m2 z výšky</t>
  </si>
  <si>
    <t>Vyklizení ulehlé suti na vzdálenost do 3 m od okraje vyklízeného prostoru nebo s naložením na dopravní prostředek z prostorů o půdorysné ploše do 15 m2 z výšky (hloubky) do 2 m</t>
  </si>
  <si>
    <t>453.24*0.05=22.662 [A] 
Celkem: 22.662=22.662 [B]</t>
  </si>
  <si>
    <t>259</t>
  </si>
  <si>
    <t>997013002</t>
  </si>
  <si>
    <t>Vyklizení ulehlé suti na vzdálenost do 3 m od okraje vyklízeného prostoru nebo s naložením na dopravní prostředek z prostorů o půdorysné ploše do 15 m2 z výšky (hloubky) do 10 m</t>
  </si>
  <si>
    <t>0.5*1.6*2.2=1.760 [A] 
Celkem: 1.76=1.760 [B]</t>
  </si>
  <si>
    <t>260</t>
  </si>
  <si>
    <t>997006012</t>
  </si>
  <si>
    <t>Úprava stavebního odpadu třídění ruční</t>
  </si>
  <si>
    <t>261</t>
  </si>
  <si>
    <t>997002611</t>
  </si>
  <si>
    <t>Nakládání suti a vybouraných hmot na dopravní prostředek pro vodorovné přemístění</t>
  </si>
  <si>
    <t>262</t>
  </si>
  <si>
    <t>997013154</t>
  </si>
  <si>
    <t>Vnitrostaveništní doprava suti a vybouraných hmot vodorovně do 50 m svisle s omezením mechanizace pro budovy a haly výšky přes 12 do 15 m</t>
  </si>
  <si>
    <t>263</t>
  </si>
  <si>
    <t>997013312</t>
  </si>
  <si>
    <t>Doprava suti shozem montáž a demontáž shozu výšky přes 10 do 20 m</t>
  </si>
  <si>
    <t>264</t>
  </si>
  <si>
    <t>997013322</t>
  </si>
  <si>
    <t>Doprava suti shozem montáž a demontáž shozu výšky Příplatek za první a každý další den použití shozu k ceně -3312</t>
  </si>
  <si>
    <t>22*60=1 320.000 [A] 
Celkem: 1320=1 320.000 [B]</t>
  </si>
  <si>
    <t>279</t>
  </si>
  <si>
    <t>998011003</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</si>
  <si>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</si>
  <si>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12 do 24 m</t>
  </si>
  <si>
    <t>280</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</si>
  <si>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</si>
  <si>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</si>
  <si>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</si>
  <si>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2192.187*0.3 Přepočtené koeficientem množství=657.656 [A] 
Celkem: 657.656=657.656 [B]</t>
  </si>
  <si>
    <t>281</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</si>
  <si>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</si>
  <si>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</si>
  <si>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</si>
  <si>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1933.423*0.7 Přepočtené koeficientem množství=1 353.396 [A] 
Celkem: 1353.396=1 353.396 [B]</t>
  </si>
  <si>
    <t>1039</t>
  </si>
  <si>
    <t>HZS1292</t>
  </si>
  <si>
    <t>Hodinové zúčtovací sazby profesí HSV zemní a pomocné práce stavební dělník</t>
  </si>
  <si>
    <t>vystěhování nábytku 150.00=150.000 [A] 
úklid 224.00=224.000 [B] 
Celkem: 150+224=374.000 [C]</t>
  </si>
  <si>
    <t>1040</t>
  </si>
  <si>
    <t>091404R</t>
  </si>
  <si>
    <t>Práce na památkovém chráněném objektu (zahrnuje zvýšené náklady spojené s pracemi na památkově chráněném objektu - ruční práce, zakrývání a ochrana objektů apod</t>
  </si>
  <si>
    <t>R-položka</t>
  </si>
  <si>
    <t>Práce na památkovém chráněném objektu (zahrnuje zvýšené náklady spojené s pracemi na památkově chráněném objektu - ruční práce, zakrývání a ochrana objektů apod.)</t>
  </si>
  <si>
    <t>1051</t>
  </si>
  <si>
    <t>013294000R</t>
  </si>
  <si>
    <t>Ostatní dokumentace</t>
  </si>
  <si>
    <t>(7.5*2)*10=150.000 [A] 
Mezisoučet: 150=150.000 [B]</t>
  </si>
  <si>
    <t>'výkop - zásyp nakopupenou zeminou' 
718.999-715.129*0.50=361.435 [A] 
Celkem: 361.435=361.435 [B]</t>
  </si>
  <si>
    <t>361.435*5 Přepočtené koeficientem množství=1 807.175 [A] 
Celkem: 1807.175=1 807.175 [B]</t>
  </si>
  <si>
    <t>361.435*1.8 Přepočtené koeficientem množství=650.583 [A] 
Celkem: 650.583=650.583 [B]</t>
  </si>
  <si>
    <t>265</t>
  </si>
  <si>
    <t>997013501</t>
  </si>
  <si>
    <t>NEOCEŇOVAT - Odvoz suti a vybouraných hmot na skládku nebo meziskládku se složením, na vzdálenost do 1 km</t>
  </si>
  <si>
    <t>Odvoz suti a vybouraných hmot na skládku nebo meziskládku se složením, na vzdálenost do 1 km</t>
  </si>
  <si>
    <t>266</t>
  </si>
  <si>
    <t>997013509</t>
  </si>
  <si>
    <t>NEOCEŇOVAT - Odvoz suti a vybouraných hmot na skládku nebo meziskládku se složením, na vzdálenost Příplatek k ceně za každý další i započatý 1 km přes 1 km</t>
  </si>
  <si>
    <t>Odvoz suti a vybouraných hmot na skládku nebo meziskládku se složením, na vzdálenost Příplatek k ceně za každý další i započatý 1 km přes 1 km</t>
  </si>
  <si>
    <t>beton, cihly, keramické výrobky (20.522+8.194+140.359+64.265)*14=3 266.760 [A] 
směsný odpad,sklo,plast (386.904+7.377+3.024)*32=12 713.760 [B] 
dřevo 96.194*44=4 232.536 [C] 
zemina, kamenivo 1305.164*14=18 272.296 [D] 
komunal 9*32=288.000 [E] 
Celkem: 3266.76+12713.76+4232.536+18272.296+288=38 773.352 [F]</t>
  </si>
  <si>
    <t>267</t>
  </si>
  <si>
    <t>997013601</t>
  </si>
  <si>
    <t>268</t>
  </si>
  <si>
    <t>997013602</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</si>
  <si>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</si>
  <si>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</si>
  <si>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269</t>
  </si>
  <si>
    <t>997013603</t>
  </si>
  <si>
    <t>NEOCEŇOVAT - Poplatek za uložení stavebního odpadu na skládce (skládkovné) cihelného zatříděného do Katalogu odpadů pod kódem 17 01 02</t>
  </si>
  <si>
    <t>Poplatek za uložení stavebního odpadu na skládce (skládkovné) cihelného zatříděného do Katalogu odpadů pod kódem 17 01 02</t>
  </si>
  <si>
    <t>270</t>
  </si>
  <si>
    <t>271</t>
  </si>
  <si>
    <t>997013631</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</si>
  <si>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</si>
  <si>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</si>
  <si>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272</t>
  </si>
  <si>
    <t>997013635</t>
  </si>
  <si>
    <t>NEOCEŇOVAT - Poplatek za uložení stavebního odpadu na skládce (skládkovné) komunálního zatříděného do Katalogu odpadů pod kódem 20 03 01</t>
  </si>
  <si>
    <t>Poplatek za uložení stavebního odpadu na skládce (skládkovné) komunálního zatříděného do Katalogu odpadů pod kódem 20 03 01</t>
  </si>
  <si>
    <t>273</t>
  </si>
  <si>
    <t>997013804</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</si>
  <si>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</si>
  <si>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</si>
  <si>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274</t>
  </si>
  <si>
    <t>997013811</t>
  </si>
  <si>
    <t>NEOCEŇOVAT - Poplatek za uložení stavebního odpadu na skládce (skládkovné) dřevěného zatříděného do Katalogu odpadů pod kódem 17 02 01</t>
  </si>
  <si>
    <t>Poplatek za uložení stavebního odpadu na skládce (skládkovné) dřevěného zatříděného do Katalogu odpadů pod kódem 17 02 01</t>
  </si>
  <si>
    <t>275</t>
  </si>
  <si>
    <t>997013813</t>
  </si>
  <si>
    <t>NEOCEŇOVAT - Poplatek za uložení stavebního odpadu na skládce (skládkovné) z plastických hmot zatříděného do Katalogu odpadů pod kódem 17 02 03</t>
  </si>
  <si>
    <t>Poplatek za uložení stavebního odpadu na skládce (skládkovné) z plastických hmot zatříděného do Katalogu odpadů pod kódem 17 02 03</t>
  </si>
  <si>
    <t>276</t>
  </si>
  <si>
    <t>277</t>
  </si>
  <si>
    <t>997R</t>
  </si>
  <si>
    <t>NEOCEŇOVAT - Poplatek za uloženi vyřazených zařízení pod kódem 16 02 14</t>
  </si>
  <si>
    <t>Poplatek za uloženi vyřazených zařízení pod kódem 16 02 14</t>
  </si>
  <si>
    <t>278</t>
  </si>
  <si>
    <t>997R2</t>
  </si>
  <si>
    <t>NEOCEŇOVAT - Poplatek za uložení odpadu z čištění kanalizace pod kódem 20 03 06</t>
  </si>
  <si>
    <t>Poplatek za uložení odpadu z čištění kanalizace pod kódem 20 03 06</t>
  </si>
  <si>
    <t>1038</t>
  </si>
  <si>
    <t>469973113</t>
  </si>
  <si>
    <t>NEOCEŇOVAT - Poplatek za uložení stavebního odpadu (skládkovné) na skládce cihelného zatříděného do Katalogu odpadů pod kódem 17 01 02</t>
  </si>
  <si>
    <t>Poplatek za uložení stavebního odpadu (skládkovné) na skládce cihelného zatříděného do Katalogu odpadů pod kódem 17 01 02</t>
  </si>
  <si>
    <t xml:space="preserve">  SO 77-71-01.02</t>
  </si>
  <si>
    <t>Stavebně konstrukční řešení</t>
  </si>
  <si>
    <t>SO 77-71-01.02</t>
  </si>
  <si>
    <t>151711111</t>
  </si>
  <si>
    <t>Osazení ocelových zápor pro pažení hloubených vykopávek do předem provedených vrtů se zabetonováním spodního konce, s případným obsypem zápory pískem délky od 0</t>
  </si>
  <si>
    <t>Osazení ocelových zápor pro pažení hloubených vykopávek do předem provedených vrtů se zabetonováním spodního konce, s případným obsypem zápory pískem délky od 0 do 8 m</t>
  </si>
  <si>
    <t>(1+38+1+16+5)*5=305.000 [A] 
Celkem: 305=305.000 [B]</t>
  </si>
  <si>
    <t>13010956</t>
  </si>
  <si>
    <t>ocel profilová jakost S235JR (11 375) průřez HEA 160</t>
  </si>
  <si>
    <t>(1+38+1+16+5)*5*30.4*0.001=9.272 [A] 
Celkem: 9.272=9.272 [B]</t>
  </si>
  <si>
    <t>151711131</t>
  </si>
  <si>
    <t>Vytažení ocelových zápor pro pažení délky od 0 do 8 m</t>
  </si>
  <si>
    <t>151712111</t>
  </si>
  <si>
    <t>Převázka ocelová pro ukotvení záporového pažení pro jakoukoliv délku převázky zdvojená</t>
  </si>
  <si>
    <t>151712121</t>
  </si>
  <si>
    <t>Odstranění ocelové převázky pro ukotvení záporového pažení jakékoliv délky převázky zdvojené</t>
  </si>
  <si>
    <t>151721111</t>
  </si>
  <si>
    <t>Pažení do ocelových zápor bez ohledu na druh pažin, s odstraněním pažení, hloubky výkopu do 4 m</t>
  </si>
  <si>
    <t>(3.14+36.7+2.2+1.8+14.84+1.5)*5=300.900 [A] 
Celkem: 300.9=300.900 [B]</t>
  </si>
  <si>
    <t>273321411</t>
  </si>
  <si>
    <t>Základy z betonu železového (bez výztuže) desky z betonu bez zvláštních nároků na prostředí tř. C 20/25</t>
  </si>
  <si>
    <t>73*0.5*0.8=29.200 [A] 
Celkem: 29.2=29.200 [B]</t>
  </si>
  <si>
    <t>279113151</t>
  </si>
  <si>
    <t>Základové zdi z tvárnic ztraceného bednění včetně výplně z betonu bez zvláštních nároků na vliv prostředí třídy C 25/30, tloušťky zdiva 150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</si>
  <si>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</si>
  <si>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</si>
  <si>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</si>
  <si>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6.132=6.132 [A] 
Celkem: 6.132=6.132 [B]</t>
  </si>
  <si>
    <t>713121112</t>
  </si>
  <si>
    <t>Montáž tepelné izolace podlah rohožemi, pásy, deskami, dílci, bloky (izolační materiál ve specifikaci) kladenými volně jednovrstvá mezi trámy nebo rošt</t>
  </si>
  <si>
    <t>63153779</t>
  </si>
  <si>
    <t>deska tepelně izolační minerální plovoucích podlah ?=0,036-0,037 tl 30mm</t>
  </si>
  <si>
    <t>32.866*1.05 Přepočtené koeficientem množství=34.509 [A] 
Celkem: 34.509=34.509 [B]</t>
  </si>
  <si>
    <t>762511173</t>
  </si>
  <si>
    <t>Podlahové konstrukce podkladové z cementotřískových desek dvouvrstvých šroubovaných na sraz, tloušťky desky 2x12 mm</t>
  </si>
  <si>
    <t>762822150</t>
  </si>
  <si>
    <t>Montáž stropních trámů z hraněného a polohraněného řeziva s trámovými výměnami, průřezové plochy přes 540 cm2</t>
  </si>
  <si>
    <t>strop v severozápadním křídle výměny1.4*2+(1.425+1.25+1.25)*2=10.650 [A] 
strop v severozápadním křídle4.6*5+3.7*4=37.800 [B] 
Celkem: 10.65+37.8=48.450 [C]</t>
  </si>
  <si>
    <t>60512145</t>
  </si>
  <si>
    <t>hranol stavební řezivo průřezu nad 450cm2 do dl 6m</t>
  </si>
  <si>
    <t>1.4*2*0.18*0.32+(1.425+1.25+1.25)*2*0.14*0.22=0.403 [A] 
37.8*0.18*0.32=2.177 [B] 
Celkem: 0.403+2.177=2.580 [C] 
2.58*1.1 Přepočtené koeficientem množství=2.838 [D] 
Celkem: 2.838=2.838 [E]</t>
  </si>
  <si>
    <t>763131421</t>
  </si>
  <si>
    <t>Podhled ze sádrokartonových desek dvouvrstvá zavěšená spodní konstrukce z ocelových profilů CD, UD dvojitě opláštěná deskami standardními A, tl. 2 x 12,5 mm, be</t>
  </si>
  <si>
    <t>Podhled ze sádrokartonových desek dvouvrstvá zavěšená spodní konstrukce z ocelových profilů CD, UD dvojitě opláštěná deskami standardními A, tl. 2 x 12,5 mm, bez izolace</t>
  </si>
  <si>
    <t>strop severozápadní křídlo2.7*4.05+5.415*4.05=32.866 [A] 
Celkem: 32.866=32.866 [B]</t>
  </si>
  <si>
    <t xml:space="preserve">  SO 77-71-01.41</t>
  </si>
  <si>
    <t>Zdravotně technické instalace</t>
  </si>
  <si>
    <t>SO 77-71-01.41</t>
  </si>
  <si>
    <t>'dle D.2.2.1_2_101-117'  
1.2*6=7.200 [A] 
Celkem: 7.2=7.200 [B]</t>
  </si>
  <si>
    <t>'dle D.2.2.1_2_101-117'  
''chodník+zeleň - povrchy stavba' 
(3.30+2.67+2.88+1.94+2.30+0.93)*1.20*1.75=29.442 [A] 
Celkem: 29.442=29.442 [B]</t>
  </si>
  <si>
    <t>'dle D.2.2.1_2_101-117'  
1.5*6=9.000 [A] 
Celkem: 9=9.000 [B]</t>
  </si>
  <si>
    <t>'dle D.2.2.1_2_101-117'  
''chodník+zeleň - povrchy stavba' 
(3.30+2.67+2.88+1.94+2.30+0.93)*1.75*2=49.070 [A] 
Celkem: 49.07=49.070 [B]</t>
  </si>
  <si>
    <t>'dle D.2.2.1_2_101-117'  
''chodník+zeleň - lože+obsyp' 
(3.30+2.67+2.88+1.94+2.30+0.93)*1.20*(0.10+0.45)=9.253 [A] 
Celkem: 9.253=9.253 [B]</t>
  </si>
  <si>
    <t>'dle D.2.2.1_2_101-117'  
''chodník+zeleň - hloubení-(lože+obsyp)' 
(3.30+2.67+2.88+1.94+2.30+0.93)*1.20*(1.75-0.10-0.45)=20.189 [A] 
Celkem: 20.189=20.189 [B]</t>
  </si>
  <si>
    <t>'dle D.2.2.1_2_101-117'  
''chodník+zeleň - povrchy stavba' 
(3.30+2.67+2.88+1.94+2.30+0.93)*1.20*0.45=7.571 [A] 
Celkem: 7.571=7.571 [B]</t>
  </si>
  <si>
    <t>'dle D.2.2.1_2_101-117'  
''chodník+zeleň - povrchy stavba' 
(3.30+2.67+2.88+1.94+2.30+0.93)*1.20*0.45=7.571 [A] 
Celkem: 7.571=7.571 [B] 
''m3x1,8' 
7.571*1.8=13.628 [C] 
ztratné 1% 13.628*0.01=0.136 [D] 
Celkem: 13.628+0.136=13.764 [E]</t>
  </si>
  <si>
    <t>359901211</t>
  </si>
  <si>
    <t>Monitoring stok (kamerový systém) jakékoli výšky nová kanalizace</t>
  </si>
  <si>
    <t>19=19.000 [A] 
Celkem: 19=19.000 [B]</t>
  </si>
  <si>
    <t>'dle D.2.2.1_2_101-117'  
''chodník+zeleň - povrchy stavba' 
(3.30+2.67+2.88+1.94+2.30+0.93)*1.20*0.10=1.682 [A] 
Celkem: 1.682=1.682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</si>
  <si>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</si>
  <si>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</si>
  <si>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</si>
  <si>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62+132+128+40+72+4=438.000 [A] 
Celkem: 438=438.000 [B]</t>
  </si>
  <si>
    <t>63154571</t>
  </si>
  <si>
    <t>pouzdro izolační potrubní z minerální vlny s Al fólií max. 250/100°C 28/40mm</t>
  </si>
  <si>
    <t>'dle D.2.2.1_2_101-117 spočítáno programem Cadkon+10% prořez' 
62=62.000 [A] 
Celkem: 62=62.000 [B]</t>
  </si>
  <si>
    <t>63154572</t>
  </si>
  <si>
    <t>pouzdro izolační potrubní z minerální vlny s Al fólií max. 250/100°C 35/40mm</t>
  </si>
  <si>
    <t>'dle D.2.2.1_2_101-117 spočítáno programem Cadkon+10% prořez' 
132=132.000 [A] 
Celkem: 132=132.000 [B]</t>
  </si>
  <si>
    <t>63154573</t>
  </si>
  <si>
    <t>pouzdro izolační potrubní z minerální vlny s Al fólií max. 250/100°C 42/40mm</t>
  </si>
  <si>
    <t>'dle D.2.2.1_2_101-117 spočítáno programem Cadkon+10% prořez' 
128=128.000 [A] 
Celkem: 128=128.000 [B]</t>
  </si>
  <si>
    <t>63154018</t>
  </si>
  <si>
    <t>pouzdro izolační potrubní z minerální vlny s Al fólií max. 250/100°C 54/40mm</t>
  </si>
  <si>
    <t>'dle D.2.2.1_2_101-117 spočítáno programem Cadkon+10% prořez' 
40=40.000 [A] 
Celkem: 40=40.000 [B]</t>
  </si>
  <si>
    <t>63154019</t>
  </si>
  <si>
    <t>pouzdro izolační potrubní z minerální vlny s Al fólií max. 250/100°C 64/40mm</t>
  </si>
  <si>
    <t>'dle D.2.2.1_2_101-117 spočítáno programem Cadkon+10% prořez' 
72=72.000 [A] 
Celkem: 72=72.000 [B]</t>
  </si>
  <si>
    <t>63154607</t>
  </si>
  <si>
    <t>pouzdro izolační potrubní z minerální vlny s Al fólií max. 250/100°C 76/50mm</t>
  </si>
  <si>
    <t>'dle D.2.2.1_2_101-117 spočítáno programem Cadkon+10% prořez' 
4=4.000 [A] 
Celkem: 4=4.000 [B]</t>
  </si>
  <si>
    <t>998713202</t>
  </si>
  <si>
    <t>Přesun hmot pro izolace tepelné stanovený procentní sazbou (%) z ceny vodorovná dopravní vzdálenost do 50 m v objektech výšky přes 6 do 12 m</t>
  </si>
  <si>
    <t>721173401</t>
  </si>
  <si>
    <t>Potrubí z trub PVC SN4 svodné (ležaté) DN 110</t>
  </si>
  <si>
    <t>'dle D.2.2.1_2_101-117' 
34=34.000 [A] 
Celkem: 34=34.000 [B]</t>
  </si>
  <si>
    <t>721173402</t>
  </si>
  <si>
    <t>Potrubí z trub PVC SN4 svodné (ležaté) DN 125</t>
  </si>
  <si>
    <t>'dle D.2.2.1_2_101-117' 
125=125.000 [A] 
Celkem: 125=125.000 [B]</t>
  </si>
  <si>
    <t>721173403</t>
  </si>
  <si>
    <t>Potrubí z trub PVC SN4 svodné (ležaté) DN 160</t>
  </si>
  <si>
    <t>'dle D.2.2.1_2_101-117' 
53=53.000 [A] 
Celkem: 53=53.000 [B]</t>
  </si>
  <si>
    <t>721174004</t>
  </si>
  <si>
    <t>Potrubí z trub polypropylenových svodné (ležaté) DN 75</t>
  </si>
  <si>
    <t>'dle D.2.2.1_2_101-117' 
8=8.000 [A] 
Celkem: 8=8.000 [B]</t>
  </si>
  <si>
    <t>721174042</t>
  </si>
  <si>
    <t>Potrubí z trub polypropylenových připojovací DN 40</t>
  </si>
  <si>
    <t>'dle D.2.2.1_2_101-117' 
124=124.000 [A] 
Celkem: 124=124.000 [B]</t>
  </si>
  <si>
    <t>721174043</t>
  </si>
  <si>
    <t>Potrubí z trub polypropylenových připojovací DN 50</t>
  </si>
  <si>
    <t>'dle D.2.2.1_2_101-117' 
198=198.000 [A] 
Celkem: 198=198.000 [B]</t>
  </si>
  <si>
    <t>721174044</t>
  </si>
  <si>
    <t>Potrubí z trub polypropylenových připojovací DN 75</t>
  </si>
  <si>
    <t>'dle D.2.2.1_2_101-117' 
12=12.000 [A] 
Celkem: 12=12.000 [B]</t>
  </si>
  <si>
    <t>721174045</t>
  </si>
  <si>
    <t>Potrubí z trub polypropylenových připojovací DN 110</t>
  </si>
  <si>
    <t>'dle D.2.2.1_2_101-117' 
33=33.000 [A] 
Celkem: 33=33.000 [B]</t>
  </si>
  <si>
    <t>721175211</t>
  </si>
  <si>
    <t>Plastové potrubí odhlučněné třívrstvé odpadní (svislé) DN 75</t>
  </si>
  <si>
    <t>'dle D.2.2.1_2_101-117' 
64=64.000 [A] 
Celkem: 64=64.000 [B]</t>
  </si>
  <si>
    <t>721175212</t>
  </si>
  <si>
    <t>Plastové potrubí odhlučněné třívrstvé odpadní (svislé) DN 110</t>
  </si>
  <si>
    <t>'dle D.2.2.1_2_101-117' 
246=246.000 [A] 
Celkem: 246=246.000 [B]</t>
  </si>
  <si>
    <t>721175402</t>
  </si>
  <si>
    <t>Plastové potrubí odhlučněné třívrstvé fixace spoje pojistkou proti vytažení pro maximální tlakové zatížení 2,5 bar DN 40</t>
  </si>
  <si>
    <t>dle D.2.2.1_2_101-117 15=15.000 [A] 
Celkem: 15=15.000 [B]</t>
  </si>
  <si>
    <t>721194104</t>
  </si>
  <si>
    <t>Vyměření přípojek na potrubí vyvedení a upevnění odpadních výpustek DN 40</t>
  </si>
  <si>
    <t>dle D.2.2.1_2_101-117 84=84.000 [A] 
Celkem: 84=84.000 [B]</t>
  </si>
  <si>
    <t>721194105</t>
  </si>
  <si>
    <t>Vyměření přípojek na potrubí vyvedení a upevnění odpadních výpustek DN 50</t>
  </si>
  <si>
    <t>dle D.2.2.1_2_101-117 45=45.000 [A] 
Celkem: 45=45.000 [B]</t>
  </si>
  <si>
    <t>721194107</t>
  </si>
  <si>
    <t>Vyměření přípojek na potrubí vyvedení a upevnění odpadních výpustek DN 70</t>
  </si>
  <si>
    <t>dle D.2.2.1_2_101-117 8=8.000 [A] 
Celkem: 8=8.000 [B]</t>
  </si>
  <si>
    <t>721194109</t>
  </si>
  <si>
    <t>Vyměření přípojek na potrubí vyvedení a upevnění odpadních výpustek DN 110</t>
  </si>
  <si>
    <t>dle D.2.2.1_2_101-117 30=30.000 [A] 
Celkem: 30=30.000 [B]</t>
  </si>
  <si>
    <t>55161841R01</t>
  </si>
  <si>
    <t>podomítková vodní zápachová uzávěrka s hygienickým adaptérem DN 32 pro kondenzát s kuličkou D+M</t>
  </si>
  <si>
    <t>dle D.2.2.1_2_101-117 1=1.000 [A] 
Celkem: 1=1.000 [B]</t>
  </si>
  <si>
    <t>55161841R02</t>
  </si>
  <si>
    <t>vodní zápachová uzávěrka DN 32 pro kondenzát s kuličkou D+M</t>
  </si>
  <si>
    <t>dle D.2.2.1_2_101-117 28=28.000 [A] 
Celkem: 28=28.000 [B]</t>
  </si>
  <si>
    <t>721211401</t>
  </si>
  <si>
    <t>Podlahové vpusti s vodorovným odtokem DN 40/50 mřížka nerez 115x115</t>
  </si>
  <si>
    <t>dle D.2.2.1_2_101-117 2=2.000 [A] 
Celkem: 2=2.000 [B]</t>
  </si>
  <si>
    <t>721211421</t>
  </si>
  <si>
    <t>Podlahové vpusti se svislým odtokem DN 50/75/110 mřížka nerez 115x115</t>
  </si>
  <si>
    <t>dle D.2.2.1_2_101-117 3=3.000 [A] 
Celkem: 3=3.000 [B]</t>
  </si>
  <si>
    <t>721211421R01</t>
  </si>
  <si>
    <t>Vpusť podlahová se svislým odtokem těsná i při vyschnutí DN 50/75/110 mřížka litina137x137</t>
  </si>
  <si>
    <t>721211431</t>
  </si>
  <si>
    <t>Podlahové vpusti terasové (balkonové) vtoky s vodorovným stavitelným odtokem DN 50/75 se suchou klapkou</t>
  </si>
  <si>
    <t>721211431R01</t>
  </si>
  <si>
    <t>Vtok terasový se svislým odtokem DN 50/75 se suchou klapkou</t>
  </si>
  <si>
    <t>721219128</t>
  </si>
  <si>
    <t>Odtokové sprchové žlaby montáž odtokových sprchových žlabů ostatních typů délky do 1050 mm</t>
  </si>
  <si>
    <t>55233201R01</t>
  </si>
  <si>
    <t>žlab odtokový z nerezové oceli dl 850mm + rošt žlabu nerezový antivandal uchycený šrouby dl 850mm</t>
  </si>
  <si>
    <t>dle D.2.2.1_2_101-117 4=4.000 [A] 
Celkem: 4=4.000 [B]</t>
  </si>
  <si>
    <t>28615651R01</t>
  </si>
  <si>
    <t>čistící tvarovka kanalizační PP DN 110 D+M</t>
  </si>
  <si>
    <t>28615651R02</t>
  </si>
  <si>
    <t>Těsnící manžeta pro prostup potrubí stěnou DN 110 D+M</t>
  </si>
  <si>
    <t>28615651R03</t>
  </si>
  <si>
    <t>Těsnící manžeta pro prostup potrubí stěnou DN 125 D+M</t>
  </si>
  <si>
    <t>28615651R04</t>
  </si>
  <si>
    <t>Těsnící manžeta pro prostup potrubí stěnou DN 160 D+M</t>
  </si>
  <si>
    <t>dle D.2.2.1_2_101-117 6=6.000 [A] 
Celkem: 6=6.000 [B]</t>
  </si>
  <si>
    <t>721226513R01</t>
  </si>
  <si>
    <t>Zápachová uzávěrka podomítková pro pračku a myčku DN 40/50 s přípojem vody</t>
  </si>
  <si>
    <t>721273153</t>
  </si>
  <si>
    <t>Ventilační hlavice z polypropylenu (PP) DN 110</t>
  </si>
  <si>
    <t>dle D.2.2.1_2_101-117 13=13.000 [A] 
Celkem: 13=13.000 [B]</t>
  </si>
  <si>
    <t>721274126</t>
  </si>
  <si>
    <t>Ventily přivzdušňovací odpadních potrubí vnitřní DN 110</t>
  </si>
  <si>
    <t>34+125+8+124+198+12+33+64+246=844.000 [A] 
Celkem: 844=844.000 [B]</t>
  </si>
  <si>
    <t>721290123R01</t>
  </si>
  <si>
    <t>Zkouška těsnosti potrubí kanalizace kouřem do DN 300</t>
  </si>
  <si>
    <t>844+53=897.000 [A] 
Celkem: 897=897.000 [B]</t>
  </si>
  <si>
    <t>998721202</t>
  </si>
  <si>
    <t>Přesun hmot pro vnitřní kanalizace stanovený procentní sazbou (%) z ceny vodorovná dopravní vzdálenost do 50 m v objektech výšky přes 6 do 12 m</t>
  </si>
  <si>
    <t>Zdravotechnika - vnitřní vodovod</t>
  </si>
  <si>
    <t>722130236</t>
  </si>
  <si>
    <t>Potrubí z ocelových trubek pozinkovaných závitových svařovaných běžných DN 50</t>
  </si>
  <si>
    <t>'dle D.2.2.1_2_101-117 spočítáno programem Cadkon+10% prořez' 
1=1.000 [A] 
Celkem: 1=1.000 [B]</t>
  </si>
  <si>
    <t>722175002</t>
  </si>
  <si>
    <t>Potrubí z plastových trubek z polypropylenu PP-RCT svařovaných polyfúzně D 20 x 2,8</t>
  </si>
  <si>
    <t>'dle D.2.2.1_2_101-117 spočítáno programem Cadkon+10% prořez' 
424=424.000 [A] 
Celkem: 424=424.000 [B]</t>
  </si>
  <si>
    <t>722175003</t>
  </si>
  <si>
    <t>Potrubí z plastových trubek z polypropylenu PP-RCT svařovaných polyfúzně D 25 x 3,5</t>
  </si>
  <si>
    <t>'dle D.2.2.1_2_101-117 spočítáno programem Cadkon+10% prořez' 
356=356.000 [A] 
Celkem: 356=356.000 [B]</t>
  </si>
  <si>
    <t>722175004</t>
  </si>
  <si>
    <t>Potrubí z plastových trubek z polypropylenu PP-RCT svařovaných polyfúzně D 32 x 4,4</t>
  </si>
  <si>
    <t>'dle D.2.2.1_2_101-117 spočítáno programem Cadkon+10% prořez' 
318=318.000 [A] 
Celkem: 318=318.000 [B]</t>
  </si>
  <si>
    <t>722175005</t>
  </si>
  <si>
    <t>Potrubí z plastových trubek z polypropylenu PP-RCT svařovaných polyfúzně D 40 x 5,5</t>
  </si>
  <si>
    <t>'dle D.2.2.1_2_101-117 spočítáno programem Cadkon+10% prořez' 
214=214.000 [A] 
Celkem: 214=214.000 [B]</t>
  </si>
  <si>
    <t>722175006</t>
  </si>
  <si>
    <t>Potrubí z plastových trubek z polypropylenu PP-RCT svařovaných polyfúzně D 50 x 6,9</t>
  </si>
  <si>
    <t>'dle D.2.2.1_2_101-117 spočítáno programem Cadkon+10% prořez' 
85=85.000 [A] 
Celkem: 85=85.000 [B]</t>
  </si>
  <si>
    <t>722175007</t>
  </si>
  <si>
    <t>Potrubí z plastových trubek z polypropylenu PP-RCT svařovaných polyfúzně D 63 x 8,6</t>
  </si>
  <si>
    <t>'dle D.2.2.1_2_101-117 spočítáno programem Cadkon+10% prořez' 
182=182.000 [A] 
Celkem: 182=182.000 [B]</t>
  </si>
  <si>
    <t>722175008</t>
  </si>
  <si>
    <t>Potrubí z plastových trubek z polypropylenu PP-RCT svařovaných polyfúzně D 75 x 8,4</t>
  </si>
  <si>
    <t>'dle D.2.2.1_2_101-117 spočítáno programem Cadkon+10% prořez' 
15=15.000 [A] 
Celkem: 15=15.000 [B]</t>
  </si>
  <si>
    <t>722175009</t>
  </si>
  <si>
    <t>Potrubí z plastových trubek z polypropylenu PP-RCT svařovaných polyfúzně D 90 x 10,1</t>
  </si>
  <si>
    <t>'dle D.2.2.1_2_101-117 spočítáno programem Cadkon+10% prořez' 
6=6.000 [A] 
Celkem: 6=6.000 [B]</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</si>
  <si>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</si>
  <si>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</si>
  <si>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</si>
  <si>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722181222</t>
  </si>
  <si>
    <t>Ochrana potrubí termoizolačními trubicemi z pěnového polyetylenu PE přilepenými v příčných a podélných spojích, tloušťky izolace přes 6 do 9 mm, vnitřního průměru izolace DN přes 22 do 45 mm</t>
  </si>
  <si>
    <t>'dle D.2.2.1_2_101-117 spočítáno programem Cadkon+10% prořez' 
356-62=294.000 [A] 
318-132=186.000 [B] 
214-128=86.000 [C] 
Celkem: 294+186+86=566.000 [D]</t>
  </si>
  <si>
    <t>722181223</t>
  </si>
  <si>
    <t>Ochrana potrubí termoizolačními trubicemi z pěnového polyetylenu PE přilepenými v příčných a podélných spojích, tloušťky izolace přes 6 do 9 mm, vnitřního průměru izolace DN přes 45 do 63 mm</t>
  </si>
  <si>
    <t>'dle D.2.2.1_2_101-117 spočítáno programem Cadkon+10% prořez' 
85-40=45.000 [A] 
182-72=110.000 [B] 
1.00=1.000 [C] 
Celkem: 45+110+1=156.000 [D]</t>
  </si>
  <si>
    <t>722181234</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</si>
  <si>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</si>
  <si>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63 do 89 mm</t>
  </si>
  <si>
    <t>'dle D.2.2.1_2_101-117 spočítáno programem Cadkon+10% prořez' 
15-4=11.000 [A] 
6=6.000 [B] 
Celkem: 11+6=17.000 [C]</t>
  </si>
  <si>
    <t>722182012</t>
  </si>
  <si>
    <t>Podpůrný žlab pro potrubí průměru D 25</t>
  </si>
  <si>
    <t>'dle D.2.2.1_2_101-117 spočítáno programem Cadkon+10% prořez' 
76=76.000 [A] 
Celkem: 76=76.000 [B]</t>
  </si>
  <si>
    <t>722182013</t>
  </si>
  <si>
    <t>Podpůrný žlab pro potrubí průměru D 32</t>
  </si>
  <si>
    <t>'dle D.2.2.1_2_101-117 spočítáno programem Cadkon+10% prořez' 
158=158.000 [A] 
Celkem: 158=158.000 [B]</t>
  </si>
  <si>
    <t>722182014</t>
  </si>
  <si>
    <t>Podpůrný žlab pro potrubí průměru D 40</t>
  </si>
  <si>
    <t>722182015</t>
  </si>
  <si>
    <t>Podpůrný žlab pro potrubí průměru D 50</t>
  </si>
  <si>
    <t>722182016</t>
  </si>
  <si>
    <t>Podpůrný žlab pro potrubí průměru D 63</t>
  </si>
  <si>
    <t>'dle D.2.2.1_2_101-117 spočítáno programem Cadkon+10% prořez' 
144=144.000 [A] 
Celkem: 144=144.000 [B]</t>
  </si>
  <si>
    <t>722182016R01</t>
  </si>
  <si>
    <t>Uchycení ležatého potrubí - kovová doplňková konstukce pro upevnění uložení potrubí D+M</t>
  </si>
  <si>
    <t>dle D.1.4.110 01-12 110=110.000 [A] 
Celkem: 110=110.000 [B]</t>
  </si>
  <si>
    <t>722190401</t>
  </si>
  <si>
    <t>Zřízení přípojek na potrubí vyvedení a upevnění výpustek do DN 25</t>
  </si>
  <si>
    <t>dle D.2.2.1_2_101-117 195=195.000 [A] 
Celkem: 195=195.000 [B]</t>
  </si>
  <si>
    <t>722219102</t>
  </si>
  <si>
    <t>Armatury přírubové montáž vodovodních armatur přírubových ostatních typů DN 50</t>
  </si>
  <si>
    <t>42266620</t>
  </si>
  <si>
    <t>filtr s výměnnou vložkou PN40 DN 50</t>
  </si>
  <si>
    <t>722219103</t>
  </si>
  <si>
    <t>Armatury přírubové montáž vodovodních armatur přírubových ostatních typů DN 65</t>
  </si>
  <si>
    <t>55128076</t>
  </si>
  <si>
    <t>klapka uzavírací mezipřírubová PN16 T 120°C disk litina DN 65</t>
  </si>
  <si>
    <t>722219104</t>
  </si>
  <si>
    <t>Armatury přírubové montáž vodovodních armatur přírubových ostatních typů DN 80</t>
  </si>
  <si>
    <t>42221212</t>
  </si>
  <si>
    <t>šoupě přírubové vodovodní krátká stavební dl DN 80 PN10-16</t>
  </si>
  <si>
    <t>42283506</t>
  </si>
  <si>
    <t>klapka zpětná litinová L10 117 616 PN16 DN 80x260mm</t>
  </si>
  <si>
    <t>55128077</t>
  </si>
  <si>
    <t>klapka uzavírací mezipřírubová PN16 T 120°C disk litina DN 80</t>
  </si>
  <si>
    <t>42283509R01</t>
  </si>
  <si>
    <t>gumový kompenzátor PN16 DN 80</t>
  </si>
  <si>
    <t>722220111</t>
  </si>
  <si>
    <t>Armatury s jedním závitem nástěnky pro výtokový ventil G 1/2"</t>
  </si>
  <si>
    <t>722220231</t>
  </si>
  <si>
    <t>Armatury s jedním závitem přechodové tvarovky PPR, PN 20 (SDR 6) s kovovým závitem vnitřním přechodky dGK D 20 x G 1/2"</t>
  </si>
  <si>
    <t>722220232</t>
  </si>
  <si>
    <t>Armatury s jedním závitem přechodové tvarovky PPR, PN 20 (SDR 6) s kovovým závitem vnitřním přechodky dGK D 25 x G 3/4"</t>
  </si>
  <si>
    <t>722220233</t>
  </si>
  <si>
    <t>Armatury s jedním závitem přechodové tvarovky PPR, PN 20 (SDR 6) s kovovým závitem vnitřním přechodky dGK D 32 x G 1"</t>
  </si>
  <si>
    <t>dle D.2.2.1_2_101-117 62=62.000 [A] 
Celkem: 62=62.000 [B]</t>
  </si>
  <si>
    <t>722220234</t>
  </si>
  <si>
    <t>Armatury s jedním závitem přechodové tvarovky PPR, PN 20 (SDR 6) s kovovým závitem vnitřním přechodky dGK D 40 x G 5/4"</t>
  </si>
  <si>
    <t>722220235</t>
  </si>
  <si>
    <t>Armatury s jedním závitem přechodové tvarovky PPR, PN 20 (SDR 6) s kovovým závitem vnitřním přechodky dGK D 50 x G 6/4"</t>
  </si>
  <si>
    <t>722220236</t>
  </si>
  <si>
    <t>Armatury s jedním závitem přechodové tvarovky PPR, PN 20 (SDR 6) s kovovým závitem vnitřním přechodky dGK D 63 x G 2"</t>
  </si>
  <si>
    <t>dle D.2.2.1_2_101-117 10=10.000 [A] 
Celkem: 10=10.000 [B]</t>
  </si>
  <si>
    <t>722220237R01</t>
  </si>
  <si>
    <t>Přechodka dGK PPR PN 20 D 90 x G 3" s kovovým vnitřním závitem</t>
  </si>
  <si>
    <t>722224115</t>
  </si>
  <si>
    <t>Armatury s jedním závitem kohouty plnicí a vypouštěcí PN 10 G 1/2"</t>
  </si>
  <si>
    <t>722224152</t>
  </si>
  <si>
    <t>Armatury s jedním závitem ventily kulové zahradní uzávěry PN 15 do 120° C G 1/2" - 3/4"</t>
  </si>
  <si>
    <t>dle D.2.2.1_2_101-117 7=7.000 [A] 
Celkem: 7=7.000 [B]</t>
  </si>
  <si>
    <t>722230101</t>
  </si>
  <si>
    <t>Armatury se dvěma závity ventily přímé G 1/2"</t>
  </si>
  <si>
    <t>722230102</t>
  </si>
  <si>
    <t>Armatury se dvěma závity ventily přímé G 3/4"</t>
  </si>
  <si>
    <t>dle D.2.2.1_2_101-117 36=36.000 [A] 
Celkem: 36=36.000 [B]</t>
  </si>
  <si>
    <t>722230103</t>
  </si>
  <si>
    <t>Armatury se dvěma závity ventily přímé G 1"</t>
  </si>
  <si>
    <t>dle D.2.2.1_2_101-117 17=17.000 [A] 
Celkem: 17=17.000 [B]</t>
  </si>
  <si>
    <t>722230105</t>
  </si>
  <si>
    <t>Armatury se dvěma závity ventily přímé G 6/4"</t>
  </si>
  <si>
    <t>722230106</t>
  </si>
  <si>
    <t>Armatury se dvěma závity ventily přímé G 2"</t>
  </si>
  <si>
    <t>722230112</t>
  </si>
  <si>
    <t>Armatury se dvěma závity ventily přímé s odvodňovacím ventilem G 3/4"</t>
  </si>
  <si>
    <t>722230113</t>
  </si>
  <si>
    <t>Armatury se dvěma závity ventily přímé s odvodňovacím ventilem G 1"</t>
  </si>
  <si>
    <t>dle D.2.2.1_2_101-117 20=20.000 [A] 
Celkem: 20=20.000 [B]</t>
  </si>
  <si>
    <t>722230114</t>
  </si>
  <si>
    <t>Armatury se dvěma závity ventily přímé s odvodňovacím ventilem G 5/4"</t>
  </si>
  <si>
    <t>722230115</t>
  </si>
  <si>
    <t>Armatury se dvěma závity ventily přímé s odvodňovacím ventilem G 6/4"</t>
  </si>
  <si>
    <t>722230116</t>
  </si>
  <si>
    <t>Armatury se dvěma závity ventily přímé s odvodňovacím ventilem G 2"</t>
  </si>
  <si>
    <t>722231073</t>
  </si>
  <si>
    <t>Armatury se dvěma závity ventily zpětné mosazné PN 10 do 110°C G 3/4"</t>
  </si>
  <si>
    <t>722231074</t>
  </si>
  <si>
    <t>Armatury se dvěma závity ventily zpětné mosazné PN 10 do 110°C G 1"</t>
  </si>
  <si>
    <t>722231076</t>
  </si>
  <si>
    <t>Armatury se dvěma závity ventily zpětné mosazné PN 10 do 110°C G 6/4"</t>
  </si>
  <si>
    <t>722231077</t>
  </si>
  <si>
    <t>Armatury se dvěma závity ventily zpětné mosazné PN 10 do 110°C G 2"</t>
  </si>
  <si>
    <t>722231142</t>
  </si>
  <si>
    <t>Armatury se dvěma závity ventily pojistné rohové G 3/4"</t>
  </si>
  <si>
    <t>722232043</t>
  </si>
  <si>
    <t>Armatury se dvěma závity kulové kohouty PN 42 do 185 °C přímé vnitřní závit G 1/2"</t>
  </si>
  <si>
    <t>722234264</t>
  </si>
  <si>
    <t>Armatury se dvěma závity filtry mosazný PN 20 do 80 °C G 3/4"</t>
  </si>
  <si>
    <t>722234265</t>
  </si>
  <si>
    <t>Armatury se dvěma závity filtry mosazný PN 20 do 80 °C G 1"</t>
  </si>
  <si>
    <t>722239101</t>
  </si>
  <si>
    <t>Armatury se dvěma závity montáž vodovodních armatur se dvěma závity ostatních typů G 1/2"</t>
  </si>
  <si>
    <t>129=129.000 [A] 
Celkem: 129=129.000 [B]</t>
  </si>
  <si>
    <t>55141002</t>
  </si>
  <si>
    <t>ventil kulový rohový s filtrem 1/2"x3/8" s celokovovým kulatým designem</t>
  </si>
  <si>
    <t>dle D.2.2.1_2_101-117 116=116.000 [A] 
Celkem: 116=116.000 [B]</t>
  </si>
  <si>
    <t>55128000R01</t>
  </si>
  <si>
    <t>Vyvaž. ventil TA STAD DN 10</t>
  </si>
  <si>
    <t>dle D.2.2.1_2_101-117 11=11.000 [A] 
Celkem: 11=11.000 [B]</t>
  </si>
  <si>
    <t>55128000R02</t>
  </si>
  <si>
    <t>Vyvaž. ventil TA STAD DN 15</t>
  </si>
  <si>
    <t>722239102</t>
  </si>
  <si>
    <t>Armatury se dvěma závity montáž vodovodních armatur se dvěma závity ostatních typů G 3/4"</t>
  </si>
  <si>
    <t>55114146</t>
  </si>
  <si>
    <t>kohout kulový PN 42 T 185°C plnoprůtokový nikl páčka 3/4" červený</t>
  </si>
  <si>
    <t>dle D.2.2.1_2_101-117 5=5.000 [A] 
Celkem: 5=5.000 [B]</t>
  </si>
  <si>
    <t>722239106</t>
  </si>
  <si>
    <t>Armatury se dvěma závity montáž vodovodních armatur se dvěma závity ostatních typů G 2"</t>
  </si>
  <si>
    <t>43633210R02</t>
  </si>
  <si>
    <t>filtr přepážkový na studenou vodu 2" se zpětným manuálním proplachem</t>
  </si>
  <si>
    <t>43632300R01</t>
  </si>
  <si>
    <t>fyzikální úpravna vody elektromagnetická vel. K40 D+M</t>
  </si>
  <si>
    <t>722262151</t>
  </si>
  <si>
    <t>Vodoměry pro vodu do 40°C přírubové šroubové horizontální DN 50</t>
  </si>
  <si>
    <t>722262163R01</t>
  </si>
  <si>
    <t>Vodoměr závitový šroubový do 40°C DN 25 x 260 mm Qn 3,5 m3/h horizontální s dálkovým odečtem MBUS</t>
  </si>
  <si>
    <t>722262165R01</t>
  </si>
  <si>
    <t>Vodoměr závitový šroubový do 40°C DN 40 x 300 mm Qn 10 m3/h horizontální s dálkovým odečtem MBUS</t>
  </si>
  <si>
    <t>722262226</t>
  </si>
  <si>
    <t>Vodoměry pro vodu do 40°C závitové horizontální jednovtokové suchoběžné pro dálkový odečet G 1/2" x 110 mm Qn 1,6 R100</t>
  </si>
  <si>
    <t>dle D.2.2.1_2_101-117 19=19.000 [A] 
Celkem: 19=19.000 [B]</t>
  </si>
  <si>
    <t>722263209</t>
  </si>
  <si>
    <t>Vodoměry pro vodu do 100°C závitové horizontální jednovtokové suchoběžné pro dálkový odečet G 1/2"x 110 mm Qn 1,6 R100</t>
  </si>
  <si>
    <t>dle D.2.2.1_2_101-117 16=16.000 [A] 
Celkem: 16=16.000 [B]</t>
  </si>
  <si>
    <t>722290226</t>
  </si>
  <si>
    <t>Zkoušky, proplach a desinfekce vodovodního potrubí zkoušky těsnosti vodovodního potrubí závitového do DN 50</t>
  </si>
  <si>
    <t>1+424+356+318+214+85+182=1 580.000 [A] 
Celkem: 1580=1 580.000 [B]</t>
  </si>
  <si>
    <t>722290229</t>
  </si>
  <si>
    <t>Zkoušky, proplach a desinfekce vodovodního potrubí zkoušky těsnosti vodovodního potrubí závitového přes DN 50 do DN 100</t>
  </si>
  <si>
    <t>15+6=21.000 [A] 
Celkem: 21=21.000 [B]</t>
  </si>
  <si>
    <t>722290234</t>
  </si>
  <si>
    <t>Zkoušky, proplach a desinfekce vodovodního potrubí proplach a desinfekce vodovodního potrubí do DN 80</t>
  </si>
  <si>
    <t>1580+21=1 601.000 [A] 
Celkem: 1601=1 601.000 [B]</t>
  </si>
  <si>
    <t>998722202</t>
  </si>
  <si>
    <t>Přesun hmot pro vnitřní vodovod stanovený procentní sazbou (%) z ceny vodorovná dopravní vzdálenost do 50 m v objektech výšky přes 6 do 12 m</t>
  </si>
  <si>
    <t>Zdravotechnika - strojní vybavení</t>
  </si>
  <si>
    <t>724139101R01</t>
  </si>
  <si>
    <t>Montáž čerpadla kalového</t>
  </si>
  <si>
    <t>7250001R01</t>
  </si>
  <si>
    <t>Ponormé kalové čerpadlo s plovákem do jímky H=8 m</t>
  </si>
  <si>
    <t>998724201</t>
  </si>
  <si>
    <t>Přesun hmot pro strojní vybavení stanovený procentní sazbou (%) z ceny vodorovná dopravní vzdálenost do 50 m v objektech výšky do 6 m</t>
  </si>
  <si>
    <t>725112022</t>
  </si>
  <si>
    <t>Zařízení záchodů klozety keramické závěsné na nosné stěny s hlubokým splachováním odpad vodorovný</t>
  </si>
  <si>
    <t>dle D.2.2.1_2_101-117 18=18.000 [A] 
Celkem: 18=18.000 [B]</t>
  </si>
  <si>
    <t>725112313</t>
  </si>
  <si>
    <t>Zařízení záchodů klozety nerezové s hlubokým splachováním závěsné s montážní deskou</t>
  </si>
  <si>
    <t>725119124</t>
  </si>
  <si>
    <t>Zařízení záchodů montáž klozetových mís nerezových</t>
  </si>
  <si>
    <t>55231352</t>
  </si>
  <si>
    <t>klozet nerezový závěsný se sedátkem pro handicapované</t>
  </si>
  <si>
    <t>725121525</t>
  </si>
  <si>
    <t>Pisoárové záchodky keramické automatické s radarovým senzorem</t>
  </si>
  <si>
    <t>725121603</t>
  </si>
  <si>
    <t>Pisoárové záchodky nerezové se senzorovým splachováním</t>
  </si>
  <si>
    <t>725211617</t>
  </si>
  <si>
    <t>Umyvadla keramická bílá bez výtokových armatur připevněná na stěnu šrouby s krytem na sifon (polosloupem), šířka umyvadla 600 mm</t>
  </si>
  <si>
    <t>dle D.2.2.1_2_101-117 19+5+1=25.000 [A] 
Celkem: 25=25.000 [B]</t>
  </si>
  <si>
    <t>725211661</t>
  </si>
  <si>
    <t>Umyvadla keramická bílá bez výtokových armatur do desky zápustná, šířky umyvadla 550 až 560 mm</t>
  </si>
  <si>
    <t>725211703</t>
  </si>
  <si>
    <t>Umyvadla keramická bílá bez výtokových armatur připevněná na stěnu šrouby malá (umývátka) stěnová 450 mm</t>
  </si>
  <si>
    <t>725214112</t>
  </si>
  <si>
    <t>Umyvadla nerezová připevněná na stěnu bez výtokové armatury, rozměry umyvadla 420x420 mm</t>
  </si>
  <si>
    <t>725219102</t>
  </si>
  <si>
    <t>Umyvadla montáž umyvadel ostatních typů na šrouby</t>
  </si>
  <si>
    <t>55231120R01</t>
  </si>
  <si>
    <t>umyvadlo nerezové pro tělesně postižené závěsné bez baterie</t>
  </si>
  <si>
    <t>725222116</t>
  </si>
  <si>
    <t>Vany bez výtokových armatur akrylátové se zápachovou uzávěrkou klasické 1700x700 mm</t>
  </si>
  <si>
    <t>725241111</t>
  </si>
  <si>
    <t>Sprchové vaničky akrylátové čtvercové 800x800 mm</t>
  </si>
  <si>
    <t>725241112</t>
  </si>
  <si>
    <t>Sprchové vaničky akrylátové čtvercové 900x900 mm</t>
  </si>
  <si>
    <t>725241113</t>
  </si>
  <si>
    <t>Sprchové vaničky akrylátové čtvercové 1000x1000 mm</t>
  </si>
  <si>
    <t>725241142</t>
  </si>
  <si>
    <t>Sprchové vaničky akrylátové čtvrtkruhové 900x900 mm</t>
  </si>
  <si>
    <t>725244312R01</t>
  </si>
  <si>
    <t>Zástěna sprchová rámová se skleněnou výplní tl. 4 a 5 mm dveře posuvné jednodílné do niky na vaničku šířky 800 mm</t>
  </si>
  <si>
    <t>725244312R02</t>
  </si>
  <si>
    <t>Zástěna sprchová rámová se skleněnou výplní tl. 4 a 5 mm dveře posuvnétřídílné do niky na vaničku šířky 900 mm</t>
  </si>
  <si>
    <t>725244523</t>
  </si>
  <si>
    <t>Sprchové dveře a zástěny zástěny sprchové rohové čtvercové/obdélníkové rámové se skleněnou výplní tl. 4 a 5 mm dveře posuvné dvoudílné, vstup z rohu, na vaničku</t>
  </si>
  <si>
    <t>Sprchové dveře a zástěny zástěny sprchové rohové čtvercové/obdélníkové rámové se skleněnou výplní tl. 4 a 5 mm dveře posuvné dvoudílné, vstup z rohu, na vaničku 900x900 mm</t>
  </si>
  <si>
    <t>725244523R01</t>
  </si>
  <si>
    <t>Zástěna sprchová rohová rámová se skleněnou výplní tl. 4 a 5 mm dveře posuvné dvoudílné vstup z rohu na vaničku 1000x1000 mm</t>
  </si>
  <si>
    <t>725244813</t>
  </si>
  <si>
    <t>Sprchové dveře a zástěny zástěny sprchové rohové čtvrtkruhové rámové se skleněnou výplní tl. 4 a 5 mm dveře posuvné dvoudílné, vstup z oblouku, na vaničku 900x9</t>
  </si>
  <si>
    <t>Sprchové dveře a zástěny zástěny sprchové rohové čtvrtkruhové rámové se skleněnou výplní tl. 4 a 5 mm dveře posuvné dvoudílné, vstup z oblouku, na vaničku 900x900 mm</t>
  </si>
  <si>
    <t>725339111</t>
  </si>
  <si>
    <t>Výlevky montáž výlevky</t>
  </si>
  <si>
    <t>64271101R01</t>
  </si>
  <si>
    <t>výlevka závěsná keramická bílá</t>
  </si>
  <si>
    <t>725319111</t>
  </si>
  <si>
    <t>Dřezy bez výtokových armatur montáž dřezů ostatních typů</t>
  </si>
  <si>
    <t>dle D.2.2.1_2_101-117 14=14.000 [A] 
Celkem: 14=14.000 [B]</t>
  </si>
  <si>
    <t>725531101</t>
  </si>
  <si>
    <t>Elektrické ohřívače zásobníkové beztlakové přepadové objem nádrže (příkon) 5 l (2,0 kW)</t>
  </si>
  <si>
    <t>725821311</t>
  </si>
  <si>
    <t>Baterie dřezové nástěnné pákové s otáčivým kulatým ústím a délkou ramínka 200 mm</t>
  </si>
  <si>
    <t>725821312</t>
  </si>
  <si>
    <t>Baterie dřezové nástěnné pákové s otáčivým kulatým ústím a délkou ramínka 300 mm</t>
  </si>
  <si>
    <t>725821325</t>
  </si>
  <si>
    <t>Baterie dřezové stojánkové pákové s otáčivým ústím a délkou ramínka 220 mm</t>
  </si>
  <si>
    <t>dle D.2.2.1_2_101-117 9=9.000 [A] 
Celkem: 9=9.000 [B]</t>
  </si>
  <si>
    <t>725822611</t>
  </si>
  <si>
    <t>Baterie umyvadlové stojánkové pákové bez výpusti</t>
  </si>
  <si>
    <t>dle D.2.2.1_2_101-117 19+5+3+2=29.000 [A] 
Celkem: 29=29.000 [B]</t>
  </si>
  <si>
    <t>725822641R01</t>
  </si>
  <si>
    <t>Baterie umyvadlová nástěnná piezo s přívodem jedné vody</t>
  </si>
  <si>
    <t>725829111</t>
  </si>
  <si>
    <t>Baterie dřezové montáž ostatních typů stojánkových G 1/2"</t>
  </si>
  <si>
    <t>55145732</t>
  </si>
  <si>
    <t>baterie dřezová páková stojánková pro beztlakové ohřívače vody chrom</t>
  </si>
  <si>
    <t>725829131</t>
  </si>
  <si>
    <t>Baterie umyvadlové montáž ostatních typů stojánkových G 1/2"</t>
  </si>
  <si>
    <t>55145686</t>
  </si>
  <si>
    <t>baterie umyvadlová stojánková páková</t>
  </si>
  <si>
    <t>725831315</t>
  </si>
  <si>
    <t>Baterie vanové nástěnné pákové s automatickým přepínačem a sprchou</t>
  </si>
  <si>
    <t>725841312</t>
  </si>
  <si>
    <t>Baterie sprchové nástěnné pákové</t>
  </si>
  <si>
    <t>725861312</t>
  </si>
  <si>
    <t>Zápachové uzávěrky zařizovacích předmětů pro umyvadla podomítkové DN 40/50</t>
  </si>
  <si>
    <t>725980121R01</t>
  </si>
  <si>
    <t>Dvířka 15/15 nerez</t>
  </si>
  <si>
    <t>725980121R02</t>
  </si>
  <si>
    <t>Dvířka 15/30 nerez</t>
  </si>
  <si>
    <t>725980123</t>
  </si>
  <si>
    <t>Dvířka 30/30</t>
  </si>
  <si>
    <t>dle D.2.2.1_2_101-117 32=32.000 [A] 
Celkem: 32=32.000 [B]</t>
  </si>
  <si>
    <t>725980123R01</t>
  </si>
  <si>
    <t>Dvířka 30/30 nerez</t>
  </si>
  <si>
    <t>dle D.2.2.1_2_101-117 18+21=39.000 [A] 
Celkem: 39=39.000 [B]</t>
  </si>
  <si>
    <t>725980123R02</t>
  </si>
  <si>
    <t>Dvířka 40/40 nerez</t>
  </si>
  <si>
    <t>725980123R03</t>
  </si>
  <si>
    <t>Dvířka 30/30 do podhledu požární</t>
  </si>
  <si>
    <t>dle D.2.2.1_2_101-117 6+6=12.000 [A] 
Celkem: 12=12.000 [B]</t>
  </si>
  <si>
    <t>725980123R04</t>
  </si>
  <si>
    <t>Mřížka 30/30</t>
  </si>
  <si>
    <t>998725202</t>
  </si>
  <si>
    <t>Přesun hmot pro zařizovací předměty stanovený procentní sazbou (%) z ceny vodorovná dopravní vzdálenost do 50 m v objektech výšky přes 6 do 12 m</t>
  </si>
  <si>
    <t>Zdravotechnika - předstěnové instalace</t>
  </si>
  <si>
    <t>726131001</t>
  </si>
  <si>
    <t>Předstěnové instalační systémy do lehkých stěn s kovovou konstrukcí pro umyvadla stavební výšky do 1120 mm se stojánkovou baterií</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</si>
  <si>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</si>
  <si>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</si>
  <si>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</si>
  <si>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</si>
  <si>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726131041R01</t>
  </si>
  <si>
    <t>Instalační předstěna - výlevka závěsná v 1460 mm s ovládáním zepředu do lehkých stěn s kovovou kcí</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</si>
  <si>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</si>
  <si>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</si>
  <si>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</si>
  <si>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</si>
  <si>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55281707R01</t>
  </si>
  <si>
    <t>montážní prvek pro závěsné WC do lehkých stěn s kovovou konstrukcí s piezo splachovačem WC se speciálním antivandalovým krytem</t>
  </si>
  <si>
    <t>998726212</t>
  </si>
  <si>
    <t>Přesun hmot pro instalační prefabrikáty stanovený procentní sazbou (%) z ceny vodorovná dopravní vzdálenost do 50 m v objektech výšky přes 6 do 12 m</t>
  </si>
  <si>
    <t>Zdravotechnika - požární ochrana</t>
  </si>
  <si>
    <t>727212102</t>
  </si>
  <si>
    <t>Protipožární trubní ucpávky plastového potrubí prostup stěnou tloušťky 100 mm požární odolnost EI 90 D 25</t>
  </si>
  <si>
    <t>727212103</t>
  </si>
  <si>
    <t>Protipožární trubní ucpávky plastového potrubí prostup stěnou tloušťky 100 mm požární odolnost EI 90 D 32</t>
  </si>
  <si>
    <t>727212104</t>
  </si>
  <si>
    <t>Protipožární trubní ucpávky plastového potrubí prostup stěnou tloušťky 100 mm požární odolnost EI 90 D 40</t>
  </si>
  <si>
    <t>727212113</t>
  </si>
  <si>
    <t>Protipožární trubní ucpávky plastového potrubí prostup stěnou tloušťky 100 mm požární odolnost EI 90-120 D 50</t>
  </si>
  <si>
    <t>727212114</t>
  </si>
  <si>
    <t>Protipožární trubní ucpávky plastového potrubí prostup stěnou tloušťky 100 mm požární odolnost EI 90-120 D 63</t>
  </si>
  <si>
    <t>727213212</t>
  </si>
  <si>
    <t>Protipožární trubní ucpávky plastového potrubí prostup stropem tloušťky 150 mm požární odolnost EI 90 D 25</t>
  </si>
  <si>
    <t>727213213</t>
  </si>
  <si>
    <t>Protipožární trubní ucpávky plastového potrubí prostup stropem tloušťky 150 mm požární odolnost EI 90 D 32</t>
  </si>
  <si>
    <t>727213214</t>
  </si>
  <si>
    <t>Protipožární trubní ucpávky plastového potrubí prostup stropem tloušťky 150 mm požární odolnost EI 90 D 40</t>
  </si>
  <si>
    <t>727223103</t>
  </si>
  <si>
    <t>Protipožární ochranné manžety plastového potrubí prostup stropem tloušťky 150 mm požární odolnost EI 90 D 75</t>
  </si>
  <si>
    <t>727223105</t>
  </si>
  <si>
    <t>Protipožární ochranné manžety plastového potrubí prostup stropem tloušťky 150 mm požární odolnost EI 90 D 110</t>
  </si>
  <si>
    <t>727121107R01</t>
  </si>
  <si>
    <t>Identifikační štítek protipožárního prostupu</t>
  </si>
  <si>
    <t>dle D.2.2.1_2_101-117 25=25.000 [A] 
Celkem: 25=25.000 [B]</t>
  </si>
  <si>
    <t>Ústřední vytápění - strojovny</t>
  </si>
  <si>
    <t>732331615R01</t>
  </si>
  <si>
    <t>Nádoba tlaková expanzní pro pitnou vodu s membránou závitové připojení PN 1,0 o objemu 35 l</t>
  </si>
  <si>
    <t>732331771</t>
  </si>
  <si>
    <t>Nádoby expanzní tlakové pro topné a chladicí soustavy příslušenství k expanzním nádobám souprava s upínací páskou</t>
  </si>
  <si>
    <t>732331777</t>
  </si>
  <si>
    <t>Nádoby expanzní tlakové pro topné a chladicí soustavy příslušenství k expanzním nádobám bezpečnostní uzávěr k měření tlaku G 3/4</t>
  </si>
  <si>
    <t>732429212</t>
  </si>
  <si>
    <t>Čerpadla teplovodní mokroběžná závitová montáž čerpadel (do potrubí) ostatních typů mokroběžných závitových DN 25</t>
  </si>
  <si>
    <t>42610589</t>
  </si>
  <si>
    <t>čerpadlo oběhové teplovodní závitové DN 25 cirkulační pro TUV výtlak 4m Qmax 2,2m3/h PN 10 nerezové T 80°C</t>
  </si>
  <si>
    <t>42610635R02</t>
  </si>
  <si>
    <t>spínací hodiny k čerpadlu oběhovému teplovodnímu závitovému DN 20 pro TUV</t>
  </si>
  <si>
    <t>998732201</t>
  </si>
  <si>
    <t>Přesun hmot pro strojovny stanovený procentní sazbou (%) z ceny vodorovná dopravní vzdálenost do 50 m v objektech výšky do 6 m</t>
  </si>
  <si>
    <t>Ústřední vytápění - armatury</t>
  </si>
  <si>
    <t>734209124</t>
  </si>
  <si>
    <t>Montáž závitových armatur se 3 závity G 3/4 (DN 20)</t>
  </si>
  <si>
    <t>55128803R01</t>
  </si>
  <si>
    <t>ventil směšovací termostatický třícestný 3/4“</t>
  </si>
  <si>
    <t>998734202</t>
  </si>
  <si>
    <t>Přesun hmot pro armatury stanovený procentní sazbou (%) z ceny vodorovná dopravní vzdálenost do 50 m v objektech výšky přes 6 do 12 m</t>
  </si>
  <si>
    <t>852241122</t>
  </si>
  <si>
    <t>Montáž potrubí z trub litinových tlakových přírubových normálních délek v otevřeném výkopu, kanálu nebo v šachtě DN 80</t>
  </si>
  <si>
    <t>55253215</t>
  </si>
  <si>
    <t>tvarovka přírubová litinová vodovodní PN10/40 DN 50 dl 200mm</t>
  </si>
  <si>
    <t>55259982R01</t>
  </si>
  <si>
    <t>koleno přírubové Q tvárná litina DN 80-90°</t>
  </si>
  <si>
    <t>55259982R02</t>
  </si>
  <si>
    <t>příruba přírubová S2000 jištěná proti posunu litina DN 80/90</t>
  </si>
  <si>
    <t>55253675</t>
  </si>
  <si>
    <t>příruba zaslepovací litinová vodovodní s vnitřním závitem 1" PN10/40 XG-kus DN 50</t>
  </si>
  <si>
    <t>55259811</t>
  </si>
  <si>
    <t>přechod přírubový (FFR) tvárná litina DN 80/50 dl 200mm</t>
  </si>
  <si>
    <t>857242192</t>
  </si>
  <si>
    <t>Montáž litinových tvarovek na potrubí litinovém tlakovém jednoosých na potrubí z trub přírubových Příplatek k ceně za práce ve štole, v uzavřeném kanálu nebo v</t>
  </si>
  <si>
    <t>Montáž litinových tvarovek na potrubí litinovém tlakovém jednoosých na potrubí z trub přírubových Příplatek k ceně za práce ve štole, v uzavřeném kanálu nebo v objektech DN od 80 do 250</t>
  </si>
  <si>
    <t>857243131</t>
  </si>
  <si>
    <t>Montáž litinových tvarovek na potrubí litinovém tlakovém odbočných na potrubí z trub hrdlových v otevřeném výkopu, kanálu nebo v šachtě s integrovaným těsněním</t>
  </si>
  <si>
    <t>Montáž litinových tvarovek na potrubí litinovém tlakovém odbočných na potrubí z trub hrdlových v otevřeném výkopu, kanálu nebo v šachtě s integrovaným těsněním DN 80</t>
  </si>
  <si>
    <t>55253508</t>
  </si>
  <si>
    <t>tvarovka přírubová litinová s přírubovou odbočkou,práškový epoxid tl 250µm T-kus DN 80/50</t>
  </si>
  <si>
    <t>857243192</t>
  </si>
  <si>
    <t>Montáž litinových tvarovek na potrubí litinovém tlakovém odbočných na potrubí z trub hrdlových v otevřeném výkopu, kanálu nebo v šachtě Příplatek k ceně za prác</t>
  </si>
  <si>
    <t>Montáž litinových tvarovek na potrubí litinovém tlakovém odbočných na potrubí z trub hrdlových v otevřeném výkopu, kanálu nebo v šachtě Příplatek k ceně za práce ve štole, v uzavřeném kanálu nebo v objektech DN od 80 do 250</t>
  </si>
  <si>
    <t>R201</t>
  </si>
  <si>
    <t>Stavební přípomoce ZTI</t>
  </si>
  <si>
    <t>'stavební přípomoce pro ZTI - oprava podlah, prostupy, drážky, niky včetně začištění...' 
1=1.000 [A] 
Celkem: 1=1.000 [B]</t>
  </si>
  <si>
    <t>R202</t>
  </si>
  <si>
    <t>Bakteriologický rozbor vody včetně dokladu o nezávadnosti</t>
  </si>
  <si>
    <t>R203</t>
  </si>
  <si>
    <t>Přepojení místností 1.06,1.07,1.11 na novou kanalizaci a vodu a propojení</t>
  </si>
  <si>
    <t>R204</t>
  </si>
  <si>
    <t>Napojení na stávající kanalizaci DN 110</t>
  </si>
  <si>
    <t>R205</t>
  </si>
  <si>
    <t>Napojení na stávající kanalizační šachty resp. OT</t>
  </si>
  <si>
    <t>6=6.000 [A] 
Celkem: 6=6.000 [B]</t>
  </si>
  <si>
    <t>R206</t>
  </si>
  <si>
    <t>Vyvážení systému TeV vyvažovacím přístrojem</t>
  </si>
  <si>
    <t>R207</t>
  </si>
  <si>
    <t>Demontáže ZTI</t>
  </si>
  <si>
    <t>R208</t>
  </si>
  <si>
    <t>Vyčištění odlučovače tuků a likvidace odpadu</t>
  </si>
  <si>
    <t>'dle D.2.2.1_2_101-117'  
''chodník+zeleň - lože+obsyp' 
(3.30+2.67+2.88+1.94+2.30+0.93)*1.20*(0.10+0.45)=9.253 [A] 
Celkem: 9.253=9.253 [B] 
''m3 x1,8' 
9.253*1.8=16.655 [C] 
Celkem: 16.655=16.655 [D]</t>
  </si>
  <si>
    <t xml:space="preserve">  SO 77-71-01.42</t>
  </si>
  <si>
    <t>Vzduchotechnika</t>
  </si>
  <si>
    <t>SO 77-71-01.42</t>
  </si>
  <si>
    <t>Podtlakové větrání 1.NP</t>
  </si>
  <si>
    <t>R1.1</t>
  </si>
  <si>
    <t>Diagonální ventilátor do kruhového potrubí d100 Vo=80m3/h 90Pa</t>
  </si>
  <si>
    <t>R1.1a</t>
  </si>
  <si>
    <t>zpětná klapka těsná d100</t>
  </si>
  <si>
    <t>R1.2</t>
  </si>
  <si>
    <t>R1.2a</t>
  </si>
  <si>
    <t>R1.3</t>
  </si>
  <si>
    <t>R1.3a</t>
  </si>
  <si>
    <t>R1.4</t>
  </si>
  <si>
    <t>Diagonální ventilátor do kruhového potrubí d100 Vo=50m3/h 100Pa</t>
  </si>
  <si>
    <t>R1.4a</t>
  </si>
  <si>
    <t>R1.5</t>
  </si>
  <si>
    <t>Diagonální ventilátor do kruhového potrubí d150 Vo=230m3/h 170Pa</t>
  </si>
  <si>
    <t>R1.5a</t>
  </si>
  <si>
    <t>zpětná klapka těsná d150</t>
  </si>
  <si>
    <t>R1.6</t>
  </si>
  <si>
    <t>R1.6a</t>
  </si>
  <si>
    <t>R1.7</t>
  </si>
  <si>
    <t>R1.7a</t>
  </si>
  <si>
    <t>R1.8</t>
  </si>
  <si>
    <t>R1.8a</t>
  </si>
  <si>
    <t>R1.9</t>
  </si>
  <si>
    <t>Diagonální ventilátor do kruhového potrubí d200 Vo=500m3/h 200Pa</t>
  </si>
  <si>
    <t>R1.9a</t>
  </si>
  <si>
    <t>zpětná klapka těsná d200</t>
  </si>
  <si>
    <t>R1.10</t>
  </si>
  <si>
    <t>Diagonální ventilátor do kruhového potrubí d160 Vo=320m3/h 170Pa</t>
  </si>
  <si>
    <t>R1.10a</t>
  </si>
  <si>
    <t>zpětná klapka těsná d160</t>
  </si>
  <si>
    <t>R1.15</t>
  </si>
  <si>
    <t>Talířový ventil kovový odvodní d100 vč. příslušenství</t>
  </si>
  <si>
    <t>R1.16</t>
  </si>
  <si>
    <t>Talířový ventil kovový odvodní d125 vč. příslušenství</t>
  </si>
  <si>
    <t>R1.17</t>
  </si>
  <si>
    <t>Talířový ventil kovový odvodní d150 vč. příslušenství</t>
  </si>
  <si>
    <t>R1.20</t>
  </si>
  <si>
    <t>Ohebná hluktlumící hadice d100 typu Sono s tepelnou a hlukovou izolací z vrstvy ekologické nedráždivé minerální vaty tloušťky 25 mm, 16 kg/m3, parozábrana – zpe</t>
  </si>
  <si>
    <t>bm</t>
  </si>
  <si>
    <t>Ohebná hluktlumící hadice d100 typu Sono s tepelnou a hlukovou izolací z vrstvy ekologické nedráždivé minerální vaty tloušťky 25 mm, 16 kg/m3, parozábrana – zpevněný Al laminát. Vnitřní hadice je perforovaná jako tlumič hluku</t>
  </si>
  <si>
    <t>R1.21</t>
  </si>
  <si>
    <t>Ohebná hluktlumící hadice d125 typu Sono s tepelnou a hlukovou izolací z vrstvy ekologické nedráždivé minerální vaty tloušťky 25 mm, 16 kg/m3, parozábrana – zpe</t>
  </si>
  <si>
    <t>Ohebná hluktlumící hadice d125 typu Sono s tepelnou a hlukovou izolací z vrstvy ekologické nedráždivé minerální vaty tloušťky 25 mm, 16 kg/m3, parozábrana – zpevněný Al laminát. Vnitřní hadice je perforovaná jako tlumič hluku</t>
  </si>
  <si>
    <t>R1.22</t>
  </si>
  <si>
    <t>Ohebná hluktlumící hadice d150 typu Sono s tepelnou a hlukovou izolací z vrstvy ekologické nedráždivé minerální vaty tloušťky 25 mm, 16 kg/m3, parozábrana – zpe</t>
  </si>
  <si>
    <t>Ohebná hluktlumící hadice d150 typu Sono s tepelnou a hlukovou izolací z vrstvy ekologické nedráždivé minerální vaty tloušťky 25 mm, 16 kg/m3, parozábrana – zpevněný Al laminát. Vnitřní hadice je perforovaná jako tlumič hluku</t>
  </si>
  <si>
    <t>R1.23</t>
  </si>
  <si>
    <t>Ohebná hluktlumící hadice d160 typu Sono s tepelnou a hlukovou izolací z vrstvy ekologické nedráždivé minerální vaty tloušťky 25 mm, 16 kg/m3, parozábrana – zpe</t>
  </si>
  <si>
    <t>Ohebná hluktlumící hadice d160 typu Sono s tepelnou a hlukovou izolací z vrstvy ekologické nedráždivé minerální vaty tloušťky 25 mm, 16 kg/m3, parozábrana – zpevněný Al laminát. Vnitřní hadice je perforovaná jako tlumič hluku</t>
  </si>
  <si>
    <t>R1.24</t>
  </si>
  <si>
    <t>Ohebná hluktlumící hadice d200 typu Sono s tepelnou a hlukovou izolací z vrstvy ekologické nedráždivé minerální vaty tloušťky 25 mm, 16 kg/m3, parozábrana – zpe</t>
  </si>
  <si>
    <t>Ohebná hluktlumící hadice d200 typu Sono s tepelnou a hlukovou izolací z vrstvy ekologické nedráždivé minerální vaty tloušťky 25 mm, 16 kg/m3, parozábrana – zpevněný Al laminát. Vnitřní hadice je perforovaná jako tlumič hluku</t>
  </si>
  <si>
    <t>R1.25</t>
  </si>
  <si>
    <t>Jednořadá hliníková stěnová mřížka uzavřená 400x100, s horizontálními lamelami s roztečí 17,5mm, vč. rámečku pro osazení do stěny</t>
  </si>
  <si>
    <t>R1.26</t>
  </si>
  <si>
    <t>Jednořadá hliníková stěnová mřížka uzavřená 400x150, s horizontálními lamelami s roztečí 17,5mm, vč. rámečku pro osazení do stěny</t>
  </si>
  <si>
    <t>R1.31</t>
  </si>
  <si>
    <t>Výfuková hlavice z pozinkovaného plechu typu Cagi d125</t>
  </si>
  <si>
    <t>R1.32</t>
  </si>
  <si>
    <t>Výfuková hlavice z pozinkovaného plechu typu Cagi d150</t>
  </si>
  <si>
    <t>R1.33</t>
  </si>
  <si>
    <t>Výfuková hlavice z pozinkovaného plechu typu Cagi d160</t>
  </si>
  <si>
    <t>R1.34</t>
  </si>
  <si>
    <t>Výfuková hlavice z pozinkovaného plechu typu Cagi d200</t>
  </si>
  <si>
    <t>R1.50</t>
  </si>
  <si>
    <t>Spiro potrubí těsné typu Safe d100 vč. tvarovek</t>
  </si>
  <si>
    <t>R1.50a</t>
  </si>
  <si>
    <t>Spiro potrubí těsné typu Safe d125 vč. tvarovek</t>
  </si>
  <si>
    <t>R1.50b</t>
  </si>
  <si>
    <t>Spiro potrubí těsné typu Safe d150 vč. tvarovek</t>
  </si>
  <si>
    <t>R1.50c</t>
  </si>
  <si>
    <t>Spiro potrubí těsné typu Safe d160 vč. tvarovek</t>
  </si>
  <si>
    <t>R1.50d</t>
  </si>
  <si>
    <t>Spiro potrubí těsné typu Safe d200 vč. tvarovek</t>
  </si>
  <si>
    <t>R1.51</t>
  </si>
  <si>
    <t>Tepelná a hluková kaučuková izolace tl. 20mm</t>
  </si>
  <si>
    <t>R1.52</t>
  </si>
  <si>
    <t>Tepelná a hluková izolace tl. 40mm do plechu</t>
  </si>
  <si>
    <t>R1.53</t>
  </si>
  <si>
    <t>Protipožární ucpávka</t>
  </si>
  <si>
    <t>R1.37</t>
  </si>
  <si>
    <t>Spojovací, těsnící a závěsový materiál, veškerý materiál potřebný pro: - zhotovení závěsů pro vzt zařízení, potrubí a elementy - kotvení vzt zařízení, potrubí a</t>
  </si>
  <si>
    <t>Spojovací, těsnící a závěsový materiál, veškerý materiál potřebný pro: - zhotovení závěsů pro vzt zařízení, potrubí a elementy - kotvení vzt zařízení, potrubí a elementů - spojování jednotlivých potrubních dílů a elementů - těsnění všech jednotlivých spojů - kompatibilní s materiálem vzt zařízení, potrubí a elementů</t>
  </si>
  <si>
    <t>R10.1</t>
  </si>
  <si>
    <t>R10.2</t>
  </si>
  <si>
    <t>Stavební přípomoce VZT</t>
  </si>
  <si>
    <t>R10.3</t>
  </si>
  <si>
    <t>Zaregulování</t>
  </si>
  <si>
    <t>Pokladny</t>
  </si>
  <si>
    <t>R2.1</t>
  </si>
  <si>
    <t>VZT jednotka kompaktní ve vnitřním podstropním provedení složení přívod: pružná manžeta, rámečkový filtr G4, rekuperační výměník s vyskou účinností s by-passovo</t>
  </si>
  <si>
    <t>VZT jednotka kompaktní ve vnitřním podstropním provedení složení přívod: pružná manžeta, rámečkový filtr G4, rekuperační výměník s vyskou účinností s by-passovou klapkou se servopohonem, el. ohřívač 0,25kW, EC ventilátor Vp=100m3/h 150Pa, pružná manžeta, odvod: pružná manžeta, rámečkový filtr G4, rekuperační výměník, EC ventilátor Vo=100m3/h 150Pa, pružná manžeta vč.digitální regulace, nástěnný digitální ovladač s displejem, vč. prodrátování</t>
  </si>
  <si>
    <t>R2.2</t>
  </si>
  <si>
    <t>R2.3a</t>
  </si>
  <si>
    <t>Kondenzační jednotka klim. systému Split Qchl=3,5kW umožňující délku Cu potrubí do 50m</t>
  </si>
  <si>
    <t>R2.3c</t>
  </si>
  <si>
    <t>Ocelová konstrukce pod kondenzační jednotku</t>
  </si>
  <si>
    <t>R2.3d</t>
  </si>
  <si>
    <t>Rýhovaná guma pod kondenzační jednotku</t>
  </si>
  <si>
    <t>R2.3e</t>
  </si>
  <si>
    <t>Cu potrubí vč. chladiva R410A, izolace a komunikačního kabelu</t>
  </si>
  <si>
    <t>R2.3f</t>
  </si>
  <si>
    <t>Žlab pro vedení Cu potrubí venkovním prostorem</t>
  </si>
  <si>
    <t>R2.3b</t>
  </si>
  <si>
    <t>Vnitřní kazetová jednotka systému Split, Qch=3,5kW vč. dekoračního panelu, čerpadla kondenzátu</t>
  </si>
  <si>
    <t>R2.3g</t>
  </si>
  <si>
    <t>Nástěnný ovladač vč. prodrátování</t>
  </si>
  <si>
    <t>R2.3h</t>
  </si>
  <si>
    <t>Adaptér pro externí monitoring</t>
  </si>
  <si>
    <t>R2.4a</t>
  </si>
  <si>
    <t>Kondenzační jednotka klim. systému Split Qchl=5,0kW umožňující délku Cu potrubí do 50m</t>
  </si>
  <si>
    <t>R2.4c</t>
  </si>
  <si>
    <t>R2.4d</t>
  </si>
  <si>
    <t>R2.4e</t>
  </si>
  <si>
    <t>R2.4f</t>
  </si>
  <si>
    <t>R2.4b</t>
  </si>
  <si>
    <t>Vnitřní kazetová jednotka systému Split, Qch=5,0kW vč. dekoračního panelu, čerpadla kondenzátu</t>
  </si>
  <si>
    <t>R2.4g</t>
  </si>
  <si>
    <t>R2.4h</t>
  </si>
  <si>
    <t>R2.5</t>
  </si>
  <si>
    <t>Ohebný tlumič hluku d125/1000 s izolací 25mm a Al pláštěm, hlukový útlum tlumiče 63 125 250 500 1000 2000 4000 8000 Hz 12 19 32 30 29 35 41 25 dB</t>
  </si>
  <si>
    <t>R2.10</t>
  </si>
  <si>
    <t>Talířový ventil kovový přívodní d100 vč. příslušenství</t>
  </si>
  <si>
    <t>R2.11</t>
  </si>
  <si>
    <t>R2.15</t>
  </si>
  <si>
    <t>Požární větrací mřížka 300x200 s uzavíracím mechanismem se spouštěcí pružinou ovládanou tavnou pojistkou</t>
  </si>
  <si>
    <t>R2.20</t>
  </si>
  <si>
    <t>R2.30</t>
  </si>
  <si>
    <t>Výfuková / sací hlavice z pozinkovaného plechu typu Cagi d125</t>
  </si>
  <si>
    <t>R2.50</t>
  </si>
  <si>
    <t>R2.51</t>
  </si>
  <si>
    <t>R2.52</t>
  </si>
  <si>
    <t>Protipožární izolace z minerální vlny tl. 60mm s požární odolností EI min.30min. (ve ho i-o ) S s polepem Al folií</t>
  </si>
  <si>
    <t>R2.53</t>
  </si>
  <si>
    <t>R2.54</t>
  </si>
  <si>
    <t>R2.55</t>
  </si>
  <si>
    <t>Klimatizace kanceláří</t>
  </si>
  <si>
    <t>R3.1a</t>
  </si>
  <si>
    <t>R3.1c</t>
  </si>
  <si>
    <t>R3.1d</t>
  </si>
  <si>
    <t>R3.1e</t>
  </si>
  <si>
    <t>R3.1f</t>
  </si>
  <si>
    <t>R3.1b</t>
  </si>
  <si>
    <t>Vnitřní kazetová jednotka systému Split, Qch=5kW vč. dekoračního panelu, čerpadla kondenzátu</t>
  </si>
  <si>
    <t>R3.1g</t>
  </si>
  <si>
    <t>R3.1h</t>
  </si>
  <si>
    <t>R3.2a</t>
  </si>
  <si>
    <t>R3.2c</t>
  </si>
  <si>
    <t>R3.2d</t>
  </si>
  <si>
    <t>R3.2e</t>
  </si>
  <si>
    <t>R3.2b</t>
  </si>
  <si>
    <t>R3.2f</t>
  </si>
  <si>
    <t>R3.2g</t>
  </si>
  <si>
    <t>R3.3a</t>
  </si>
  <si>
    <t>R3.3c</t>
  </si>
  <si>
    <t>R3.3d</t>
  </si>
  <si>
    <t>R3.3e</t>
  </si>
  <si>
    <t>R3.3f</t>
  </si>
  <si>
    <t>R3.3b</t>
  </si>
  <si>
    <t>R3.3g</t>
  </si>
  <si>
    <t>R3.3h</t>
  </si>
  <si>
    <t>R3.4a</t>
  </si>
  <si>
    <t>R3.4c</t>
  </si>
  <si>
    <t>R3.4d</t>
  </si>
  <si>
    <t>R3.4e</t>
  </si>
  <si>
    <t>R3.4f</t>
  </si>
  <si>
    <t>R3.4b</t>
  </si>
  <si>
    <t>R3.4g</t>
  </si>
  <si>
    <t>R3.4h</t>
  </si>
  <si>
    <t>R3.50</t>
  </si>
  <si>
    <t>Klimatizace odbavovací haly</t>
  </si>
  <si>
    <t>R4.1a</t>
  </si>
  <si>
    <t>Kondenzační jednotka klim. systému Split Qchl=13,4kW umožňující délku Cu potrubí do 75m</t>
  </si>
  <si>
    <t>R4.1c</t>
  </si>
  <si>
    <t>R4.1d</t>
  </si>
  <si>
    <t>R4.1e</t>
  </si>
  <si>
    <t>R4.1b</t>
  </si>
  <si>
    <t>Vnitřní kanálová jednotka systému Split, Qch=13,4kW vč. čerpadla kondenzátu</t>
  </si>
  <si>
    <t>R4.1f</t>
  </si>
  <si>
    <t>R4.1g</t>
  </si>
  <si>
    <t>R4.2</t>
  </si>
  <si>
    <t>Ventilátor potrubní d400 Vo=5000m3/h, 200Pa EC motor</t>
  </si>
  <si>
    <t>R4.2a</t>
  </si>
  <si>
    <t>krycí mřížka na sání ventilátoru</t>
  </si>
  <si>
    <t>R4.2b</t>
  </si>
  <si>
    <t>rychloupínací clona d400</t>
  </si>
  <si>
    <t>R4.10</t>
  </si>
  <si>
    <t>Vyústka čtyřhranná dvouřadá 1000x400, s hliníkovými lamelami a s regulací, barevné provedení RAL8014</t>
  </si>
  <si>
    <t>R4.20</t>
  </si>
  <si>
    <t>Protidešťová žaluzie pozink. 400x400 vč. síta a upevňovacího rámu</t>
  </si>
  <si>
    <t>R4.50</t>
  </si>
  <si>
    <t>Čtyřhranné ocelové pozinkované potrubí, tvarovky a elementy sk. I spojované přírubovými lištami</t>
  </si>
  <si>
    <t>R4.51</t>
  </si>
  <si>
    <t>Tepelná a hluková izolace z minerální vlny tl. 40mm s polepem Al folií</t>
  </si>
  <si>
    <t>R4.52</t>
  </si>
  <si>
    <t>Obchodní jednotka</t>
  </si>
  <si>
    <t>R5.1</t>
  </si>
  <si>
    <t>VZT jednotka kompaktní ve vnitřním podstropním provedení složení přívod: pružná manžeta, rámečkový filtr G4, rekuperační výměník s vyskou účinností s by-passovou klapkou se servopohonem, el. ohřívač 0,25kW, EC ventilátor Vp=150m3/h 150Pa, pružná manžeta, odvod: pružná manžeta, rámečkový filtr G4, rekuperační výměník, EC ventilátor Vo=150m3/h 150Pa, pružná manžeta vč.digitální regulace, nástěnný digitální ovladač s displejem, vč. prodrátování</t>
  </si>
  <si>
    <t>R5.2a</t>
  </si>
  <si>
    <t>Kondenzační jednotka klim. systému Split Qchl=3,5kW</t>
  </si>
  <si>
    <t>R5.2c</t>
  </si>
  <si>
    <t>R5.2d</t>
  </si>
  <si>
    <t>R5.2e</t>
  </si>
  <si>
    <t>R5.2b</t>
  </si>
  <si>
    <t>Vnitřní nástěnná jednotka systému Split, Qch=3,5kW vč. infraovladače</t>
  </si>
  <si>
    <t>R5.2f</t>
  </si>
  <si>
    <t>R5.3</t>
  </si>
  <si>
    <t>R5.3a</t>
  </si>
  <si>
    <t>R5.5</t>
  </si>
  <si>
    <t>R5.10</t>
  </si>
  <si>
    <t>Vyústka čtyřhranná dvouřadá 200x100, s hliníkovými lamelami a s regulací</t>
  </si>
  <si>
    <t>R5.11</t>
  </si>
  <si>
    <t>Vyústka čtyřhranná jednořadá 200x100, s hliníkovými lamelami a s regulací</t>
  </si>
  <si>
    <t>R5.12</t>
  </si>
  <si>
    <t>R5.20</t>
  </si>
  <si>
    <t>R5.30</t>
  </si>
  <si>
    <t>R5.50</t>
  </si>
  <si>
    <t>R5.51</t>
  </si>
  <si>
    <t>R5.51a</t>
  </si>
  <si>
    <t>R5.52</t>
  </si>
  <si>
    <t>R5.53</t>
  </si>
  <si>
    <t>R5.54</t>
  </si>
  <si>
    <t>R5.55</t>
  </si>
  <si>
    <t>Soc. zařízení bytů</t>
  </si>
  <si>
    <t>R6.1</t>
  </si>
  <si>
    <t>Diagonální ventilátor do kruhového potrubí d125 v tichém provedení s hlukovým absorbérem Vo=90m3/h 90Pa</t>
  </si>
  <si>
    <t>R6.1a</t>
  </si>
  <si>
    <t>zpětná klapka těsná d125</t>
  </si>
  <si>
    <t>R6.2</t>
  </si>
  <si>
    <t>R6.2a</t>
  </si>
  <si>
    <t>R6.3</t>
  </si>
  <si>
    <t>Diagonální ventilátor do kruhového potrubí d100 v tichém provedení s hlukovým absorbérem Vo=50m3/h 100Pa</t>
  </si>
  <si>
    <t>R6.3a</t>
  </si>
  <si>
    <t>R6.4</t>
  </si>
  <si>
    <t>R6.4a</t>
  </si>
  <si>
    <t>R6.5</t>
  </si>
  <si>
    <t>R6.5a</t>
  </si>
  <si>
    <t>R6.6</t>
  </si>
  <si>
    <t>R6.6a</t>
  </si>
  <si>
    <t>R6.7</t>
  </si>
  <si>
    <t>R6.7a</t>
  </si>
  <si>
    <t>R6.8</t>
  </si>
  <si>
    <t>R6.8a</t>
  </si>
  <si>
    <t>R6.9</t>
  </si>
  <si>
    <t>R6.9a</t>
  </si>
  <si>
    <t>R6.10</t>
  </si>
  <si>
    <t>R6.10a</t>
  </si>
  <si>
    <t>R6.11</t>
  </si>
  <si>
    <t>R6.11a</t>
  </si>
  <si>
    <t>R6.12</t>
  </si>
  <si>
    <t>R6.12a</t>
  </si>
  <si>
    <t>R6.15</t>
  </si>
  <si>
    <t>R6.16</t>
  </si>
  <si>
    <t>R6.17</t>
  </si>
  <si>
    <t>R6.18</t>
  </si>
  <si>
    <t>R6.20</t>
  </si>
  <si>
    <t>R6.21</t>
  </si>
  <si>
    <t>R6.22</t>
  </si>
  <si>
    <t>R6.30</t>
  </si>
  <si>
    <t>Výfuková hlavice z pozinkovaného plechu typu Cagi d100</t>
  </si>
  <si>
    <t>R6.31</t>
  </si>
  <si>
    <t>R6.32</t>
  </si>
  <si>
    <t>R6.50</t>
  </si>
  <si>
    <t>R6.50a</t>
  </si>
  <si>
    <t>R6.50b</t>
  </si>
  <si>
    <t>R6.51</t>
  </si>
  <si>
    <t>R6.52</t>
  </si>
  <si>
    <t>R6.53</t>
  </si>
  <si>
    <t>R6.54</t>
  </si>
  <si>
    <t>Kuchyň</t>
  </si>
  <si>
    <t>R7.1</t>
  </si>
  <si>
    <t>VZT jednotka kompaktní ve vnitřním parapetním provedení složení přívod: pružná manžeta, uzavírací klapka se servopohonem, kazetový filtr M5, rekuperační výměník</t>
  </si>
  <si>
    <t>VZT jednotka kompaktní ve vnitřním parapetním provedení složení přívod: pružná manžeta, uzavírací klapka se servopohonem, kazetový filtr M5, rekuperační výměník s vyskou účinností s by-passovou klapkou se servopohonem, el. ohřívač 9,9kW, EC ventilátor Vp=5500m3/h 300Pa, pružná manžeta, odvod: pružná manžeta, uzavírací klapka se servopohonem, kazetový filtr G4, rekuperační výměník, EC ventilátor Vo=5500m3/h 300Pa, pružná manžeta vč.digitální regulace s rozvaděčem, nástěnný digitální ovladač s displejem, vč. prodrátování, dodávka jednotky v dílech</t>
  </si>
  <si>
    <t>R7.2</t>
  </si>
  <si>
    <t>R7.3</t>
  </si>
  <si>
    <t>Diagonální ventilátor do kruhového potrubí d125 Vo=130m3/h 90Pa</t>
  </si>
  <si>
    <t>R7.3a</t>
  </si>
  <si>
    <t>R7.4</t>
  </si>
  <si>
    <t>Kondenzační jednotka pro VZT Qchl=15,5kW</t>
  </si>
  <si>
    <t>SOUB</t>
  </si>
  <si>
    <t>R7.4a</t>
  </si>
  <si>
    <t>R7.4b</t>
  </si>
  <si>
    <t>R7.4c</t>
  </si>
  <si>
    <t>Ovládací box (0-10V)</t>
  </si>
  <si>
    <t>R7.4d</t>
  </si>
  <si>
    <t>Kabelový ovladač</t>
  </si>
  <si>
    <t>R7.4e</t>
  </si>
  <si>
    <t>R7.5</t>
  </si>
  <si>
    <t>Větrací a osvětlovací strop do místnosti č.1.80 (nerezové vzduchovody, tukové filtry 19x 500x145, přípojné body přívod 2x250x250, 1x315x250, odvod 2x250x250, 1x</t>
  </si>
  <si>
    <t>Větrací a osvětlovací strop do místnosti č.1.80 (nerezové vzduchovody, tukové filtry 19x 500x145, přípojné body přívod 2x250x250, 1x315x250, odvod 2x250x250, 1x200x200, osvětlení 10xLED44W, 3xLED22W, 4xLED65W )</t>
  </si>
  <si>
    <t>R7.6</t>
  </si>
  <si>
    <t>Buňkový tlumič hluku 1000x500/1000 s náběhem na obou koncích, v hygienickém-voděodolném provedení, hlukový útlum buňky 32 63 125 250 500 1000 2000 4000 8000 Hz</t>
  </si>
  <si>
    <t>Buňkový tlumič hluku 1000x500/1000 s náběhem na obou koncích, v hygienickém-voděodolném provedení, hlukový útlum buňky 32 63 125 250 500 1000 2000 4000 8000 Hz 6 9 12 19 26 28 24 18 10 dB</t>
  </si>
  <si>
    <t>R7.7</t>
  </si>
  <si>
    <t>Buňkový tlumič hluku 1000x500/1500 s náběhem na obou koncích, v hygienickém-voděodolném provedení, hlukový útlum buňky 32 63 125 250 500 1000 2000 4000 8000 Hz</t>
  </si>
  <si>
    <t>Buňkový tlumič hluku 1000x500/1500 s náběhem na obou koncích, v hygienickém-voděodolném provedení, hlukový útlum buňky 32 63 125 250 500 1000 2000 4000 8000 Hz 7 11 15 24 38 41 37 25 15 dB</t>
  </si>
  <si>
    <t>R7.8</t>
  </si>
  <si>
    <t>Protidešťová žaluzie pozink. 1400x500 vč. síta a upevňovacího rámu</t>
  </si>
  <si>
    <t>R7.10</t>
  </si>
  <si>
    <t>Vířivý anemostat kruhový deska 300, počet lamel 8 vč.přívodního plenum boxu s perforovanou klapkou s napojením d160</t>
  </si>
  <si>
    <t>R7.11</t>
  </si>
  <si>
    <t>Vířivý anemostat kruhový deska 300, počet lamel 8 vč.odvodního plenum boxu s perforovanou klapkou s napojením d160</t>
  </si>
  <si>
    <t>R7.12</t>
  </si>
  <si>
    <t>Vyústka čtyřhranná přívodní dvouřadá 425x75, s hliníkovými lamelami a s regulací</t>
  </si>
  <si>
    <t>R7.13</t>
  </si>
  <si>
    <t>Vyústka čtyřhranná odvodní jednořadá 425x75, s hliníkovými lamelami a s regulací</t>
  </si>
  <si>
    <t>R7.14</t>
  </si>
  <si>
    <t>R7.15</t>
  </si>
  <si>
    <t>Talířový ventil kovový přívodní d160 vč. příslušenství</t>
  </si>
  <si>
    <t>R7.16</t>
  </si>
  <si>
    <t>R7.17</t>
  </si>
  <si>
    <t>R7.18</t>
  </si>
  <si>
    <t>Talířový ventil kovový odvodní d160 vč. příslušenství</t>
  </si>
  <si>
    <t>R7.19</t>
  </si>
  <si>
    <t>R7.21</t>
  </si>
  <si>
    <t>R7.22</t>
  </si>
  <si>
    <t>R7.23</t>
  </si>
  <si>
    <t>R7.25</t>
  </si>
  <si>
    <t>Regulační klapka ruční 200x200</t>
  </si>
  <si>
    <t>R7.26</t>
  </si>
  <si>
    <t>Regulační klapka ruční 250x200</t>
  </si>
  <si>
    <t>R7.27</t>
  </si>
  <si>
    <t>Regulační klapka ruční 250x250</t>
  </si>
  <si>
    <t>R7.28</t>
  </si>
  <si>
    <t>Regulační klapka ruční 250x315</t>
  </si>
  <si>
    <t>R7.30</t>
  </si>
  <si>
    <t>R7.31</t>
  </si>
  <si>
    <t>Výfuková hlavice kruhová d560 vč. odvodního kanálku</t>
  </si>
  <si>
    <t>R7.50</t>
  </si>
  <si>
    <t>R7.51</t>
  </si>
  <si>
    <t>Čtyřhranné ocelové pozinkované potrubí, tvarovky a elementy sk. I spojované přírubovými lištami, potrubí vč. spojů vodotěsné (těsnost pro tuk a vodu) vč. případ</t>
  </si>
  <si>
    <t>Čtyřhranné ocelové pozinkované potrubí, tvarovky a elementy sk. I spojované přírubovými lištami, potrubí vč. spojů vodotěsné (těsnost pro tuk a vodu) vč. případných čistících otvorů</t>
  </si>
  <si>
    <t>R7.52</t>
  </si>
  <si>
    <t>R7.52a</t>
  </si>
  <si>
    <t>R7.52b</t>
  </si>
  <si>
    <t>R7.52c</t>
  </si>
  <si>
    <t>R7.53</t>
  </si>
  <si>
    <t>Tepelná a hluková izolace z minerální vlny tl. 60mm s polepem Al folií</t>
  </si>
  <si>
    <t>R7.54</t>
  </si>
  <si>
    <t>R7.55</t>
  </si>
  <si>
    <t>R7.56</t>
  </si>
  <si>
    <t>Nátěr potrubí RAL 9005</t>
  </si>
  <si>
    <t>R7.57</t>
  </si>
  <si>
    <t>Větrání sklepů 1.PP</t>
  </si>
  <si>
    <t>R8.1</t>
  </si>
  <si>
    <t>Diagonální ventilátor do kruhového potrubí d125 Vo=200m3/h 60Pa</t>
  </si>
  <si>
    <t>R8.1a</t>
  </si>
  <si>
    <t>R8.2</t>
  </si>
  <si>
    <t>R8.2a</t>
  </si>
  <si>
    <t>R8.3</t>
  </si>
  <si>
    <t>R8.3a</t>
  </si>
  <si>
    <t>R8.4</t>
  </si>
  <si>
    <t>R8.4a</t>
  </si>
  <si>
    <t>R8.30</t>
  </si>
  <si>
    <t>R8.50</t>
  </si>
  <si>
    <t>R8.50a</t>
  </si>
  <si>
    <t>R8.51</t>
  </si>
  <si>
    <t>R8.52</t>
  </si>
  <si>
    <t>Odvětrání kanálků u obvodové stěny</t>
  </si>
  <si>
    <t>R9.1</t>
  </si>
  <si>
    <t>Diagonální ventilátor do kruhového potrubí d160 Vo=50m3/h 150Pa</t>
  </si>
  <si>
    <t>R9.2</t>
  </si>
  <si>
    <t>Diagonální ventilátor do kruhového potrubí d125 Vo=30m3/h 130Pa</t>
  </si>
  <si>
    <t>R9.3</t>
  </si>
  <si>
    <t xml:space="preserve">  SO 77-71-01.45</t>
  </si>
  <si>
    <t>Zařízení pro vytápění</t>
  </si>
  <si>
    <t>SO 77-71-01.45</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</si>
  <si>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</si>
  <si>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</si>
  <si>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</si>
  <si>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84*1.2*1.1=110.880 [A] 
Celkem: 110.88=110.880 [B]</t>
  </si>
  <si>
    <t>110.88=110.880 [A] 
-34.65=-34.650 [B] 
-9.24=-9.240 [C] 
Celkem: 110.88+-34.65+-9.24=66.990 [D]</t>
  </si>
  <si>
    <t>84*1.1*0.375=34.650 [A] 
Celkem: 34.65=34.650 [B]</t>
  </si>
  <si>
    <t>58337310</t>
  </si>
  <si>
    <t>štěrkopísek frakce 0/4</t>
  </si>
  <si>
    <t>34.65*2 Přepočtené koeficientem množství=69.300 [A] 
Celkem: 69.3=69.300 [B]</t>
  </si>
  <si>
    <t>451572111</t>
  </si>
  <si>
    <t>Lože pod potrubí, stoky a drobné objekty v otevřeném výkopu z kameniva drobného těženého 0 až 4 mm</t>
  </si>
  <si>
    <t>84*1.1*0.1=9.240 [A] 
Celkem: 9.24=9.240 [B]</t>
  </si>
  <si>
    <t>713421211</t>
  </si>
  <si>
    <t>Montáž izolace tepelné potrubí, ohybů, armatur a přírub rohožemi v pletivu bez povrchové úpravy (izolační materiál ve specifikaci) v pozinkovaném šestihranném p</t>
  </si>
  <si>
    <t>Montáž izolace tepelné potrubí, ohybů, armatur a přírub rohožemi v pletivu bez povrchové úpravy (izolační materiál ve specifikaci) v pozinkovaném šestihranném pletivu spojených ocelovým pozinkovaným drátem potrubí a ohybů jednovrstvá</t>
  </si>
  <si>
    <t>63153754</t>
  </si>
  <si>
    <t>deska izolační z minerální vlny pro technickou izolaci s Al fólií 55kg/m3 max.teplota do 500°C tl 50mm</t>
  </si>
  <si>
    <t>14*1.05 Přepočtené koeficientem množství=14.700 [A] 
Celkem: 14.7=14.700 [B]</t>
  </si>
  <si>
    <t>33+16+23+59+16=147.000 [A] 
563+342+380+232+134=1 651.000 [B] 
Celkem: 147+1651=1 798.000 [C]</t>
  </si>
  <si>
    <t>63154003</t>
  </si>
  <si>
    <t>pouzdro izolační potrubní z minerální vlny s Al fólií max. 250/100°C 18/20mm</t>
  </si>
  <si>
    <t>63154004</t>
  </si>
  <si>
    <t>pouzdro izolační potrubní z minerální vlny s Al fólií max. 250/100°C 22/20mm</t>
  </si>
  <si>
    <t>63154531</t>
  </si>
  <si>
    <t>pouzdro izolační potrubní z minerální vlny s Al fólií max. 250/100°C 28/30mm</t>
  </si>
  <si>
    <t>63154532</t>
  </si>
  <si>
    <t>pouzdro izolační potrubní z minerální vlny s Al fólií max. 250/100°C 35/30mm</t>
  </si>
  <si>
    <t>63154533</t>
  </si>
  <si>
    <t>pouzdro izolační potrubní z minerální vlny s Al fólií max. 250/100°C 42/30mm</t>
  </si>
  <si>
    <t>63154534</t>
  </si>
  <si>
    <t>pouzdro izolační potrubní z minerální vlny s Al fólií max. 250/100°C 48/30mm</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</si>
  <si>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</si>
  <si>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</si>
  <si>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36+12+23=71.000 [A] 
382+218=600.000 [B] 
Celkem: 71+600=671.000 [C]</t>
  </si>
  <si>
    <t>63154575</t>
  </si>
  <si>
    <t>pouzdro izolační potrubní z minerální vlny s Al fólií max. 250/100°C 60/40mm</t>
  </si>
  <si>
    <t>63154023</t>
  </si>
  <si>
    <t>pouzdro izolační potrubní z minerální vlny s Al fólií max. 250/100°C 64/50mm</t>
  </si>
  <si>
    <t>63154608</t>
  </si>
  <si>
    <t>pouzdro izolační potrubní z minerální vlny s Al fólií max. 250/100°C 89/50mm</t>
  </si>
  <si>
    <t>R038</t>
  </si>
  <si>
    <t>Tepelná izolace armatur z minerální plsti z vnější strany opatřená kašírovanou Al folií, tl. dle dimenze potrubí</t>
  </si>
  <si>
    <t>R003</t>
  </si>
  <si>
    <t>Tepelné čerpadlo vzduch - voda: jmenovitý výkon 55,8kW pro teplotu venkovního vzduchu +7°C a výstupní teplotu topné vody +35°C, nebo 38,1kW pro teplotu venkovní</t>
  </si>
  <si>
    <t>Tepelné čerpadlo vzduch - voda: jmenovitý výkon 55,8kW pro teplotu venkovního vzduchu +7°C a výstupní teplotu topné vody +35°C, nebo 38,1kW pro teplotu venkovního vzduchu -7°C a výstupní teplotu topné</t>
  </si>
  <si>
    <t>R004</t>
  </si>
  <si>
    <t>Zásobníkový ohřívač TV 750 l k tepelnému čerpadlu - dle PD</t>
  </si>
  <si>
    <t>R005</t>
  </si>
  <si>
    <t>Zásobníkový ohřívač TV 500 l - dle PD</t>
  </si>
  <si>
    <t>R006</t>
  </si>
  <si>
    <t>Elektrická topná vložka 4-12 kW - dle PD</t>
  </si>
  <si>
    <t>R007</t>
  </si>
  <si>
    <t>Elektrokotel 24 kW - dle PD</t>
  </si>
  <si>
    <t>R008</t>
  </si>
  <si>
    <t>Šéfmontáž tepelného čerpadla</t>
  </si>
  <si>
    <t>R009</t>
  </si>
  <si>
    <t>Autorizované uvedení do provozu tepelného čerpadla</t>
  </si>
  <si>
    <t>73219910R</t>
  </si>
  <si>
    <t>Montáž štítků orientačních</t>
  </si>
  <si>
    <t>732231006</t>
  </si>
  <si>
    <t>Akumulační nádrže bez přípravy TUV bez teplosměnného výměníku PN 0,3 MPa / t = 95°C objem nádrže 750 l</t>
  </si>
  <si>
    <t>732331628</t>
  </si>
  <si>
    <t>Nádoby expanzní tlakové pro topné a chladicí soustavy s membránou bez pojistného ventilu se závitovým připojením PN 0,6 o objemu 1000 l</t>
  </si>
  <si>
    <t>732331778</t>
  </si>
  <si>
    <t>Nádoby expanzní tlakové pro topné a chladicí soustavy příslušenství k expanzním nádobám bezpečnostní uzávěr k měření tlaku G 1</t>
  </si>
  <si>
    <t>R010</t>
  </si>
  <si>
    <t>Podtlakové odplyňovací zařízení s integrovaným doplňováním pro soustavy s membránovou tlakovou expanzní nádobou - dle PD</t>
  </si>
  <si>
    <t>R011</t>
  </si>
  <si>
    <t>Úpravna vody vč. fillsetu, filtru, změkčovacího katexu, montážního bloku, náplní a uvedení do provozu - dle PD</t>
  </si>
  <si>
    <t>R012</t>
  </si>
  <si>
    <t>Plastová nádrž s víkem, 100ltr.</t>
  </si>
  <si>
    <t>R013</t>
  </si>
  <si>
    <t>Sdružený rozdělovač a sběrač topných okruhů modul 100, délka 2450mm - přírubová hrdla 2xDN80, 2xDN65, závitová hrdla 2xDN 50, 2xDN 32, 2xDN 15(vypouštění), 2xjí</t>
  </si>
  <si>
    <t>Sdružený rozdělovač a sběrač topných okruhů modul 100, délka 2450mm - přírubová hrdla 2xDN80, 2xDN65, závitová hrdla 2xDN 50, 2xDN 32, 2xDN 15(vypouštění), 2xjímka pro teploměr - dle PD</t>
  </si>
  <si>
    <t>732421422</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</si>
  <si>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</si>
  <si>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25 / do 10,0 m / 8,0 m3/h</t>
  </si>
  <si>
    <t>732422214</t>
  </si>
  <si>
    <t>Čerpadla teplovodní mokroběžná přírubová oběhová pro teplovodní vytápění jednodílná PN 6/10, do 110°C DN příruby/dopravní výška H (m) - čerpací výkon Q (m3/h) D</t>
  </si>
  <si>
    <t>Čerpadla teplovodní mokroběžná přírubová oběhová pro teplovodní vytápění jednodílná PN 6/10, do 110°C DN příruby/dopravní výška H (m) - čerpací výkon Q (m3/h) DN 40/ do 8,0 m / 13,0 m3/h</t>
  </si>
  <si>
    <t>998732202</t>
  </si>
  <si>
    <t>Přesun hmot pro strojovny stanovený procentní sazbou (%) z ceny vodorovná dopravní vzdálenost do 50 m v objektech výšky přes 6 do 12 m</t>
  </si>
  <si>
    <t>Ústřední vytápění - rozvodné potrubí</t>
  </si>
  <si>
    <t>733111203</t>
  </si>
  <si>
    <t>Potrubí z trubek ocelových závitových černých spojovaných svařováním bezešvých zesílených nízkotlakých PN 16 do 115°C DN 15</t>
  </si>
  <si>
    <t>733111204</t>
  </si>
  <si>
    <t>Potrubí z trubek ocelových závitových černých spojovaných svařováním bezešvých zesílených nízkotlakých PN 16 do 115°C DN 20</t>
  </si>
  <si>
    <t>733111205</t>
  </si>
  <si>
    <t>Potrubí z trubek ocelových závitových černých spojovaných svařováním bezešvých zesílených nízkotlakých PN 16 do 115°C DN 25</t>
  </si>
  <si>
    <t>733111206</t>
  </si>
  <si>
    <t>Potrubí z trubek ocelových závitových černých spojovaných svařováním bezešvých zesílených nízkotlakých PN 16 do 115°C DN 32</t>
  </si>
  <si>
    <t>733111207</t>
  </si>
  <si>
    <t>Potrubí z trubek ocelových závitových černých spojovaných svařováním bezešvých zesílených nízkotlakých PN 16 do 115°C DN 40</t>
  </si>
  <si>
    <t>733111208</t>
  </si>
  <si>
    <t>Potrubí z trubek ocelových závitových černých spojovaných svařováním bezešvých zesílených nízkotlakých PN 16 do 115°C DN 50</t>
  </si>
  <si>
    <t>733121122</t>
  </si>
  <si>
    <t>Potrubí z trubek ocelových hladkých spojovaných svařováním černých bezešvých nízkotlakých T= do +115°C O 76/3,2</t>
  </si>
  <si>
    <t>733121125</t>
  </si>
  <si>
    <t>Potrubí z trubek ocelových hladkých spojovaných svařováním černých bezešvých nízkotlakých T= do +115°C O 89/3,6</t>
  </si>
  <si>
    <t>733190107</t>
  </si>
  <si>
    <t>Zkoušky těsnosti potrubí, manžety prostupové z trubek ocelových zkoušky těsnosti potrubí (za provozu) z trubek ocelových závitových DN do 40</t>
  </si>
  <si>
    <t>33+16+23+59+16=147.000 [A] 
Celkem: 147=147.000 [B]</t>
  </si>
  <si>
    <t>733190108</t>
  </si>
  <si>
    <t>Zkoušky těsnosti potrubí, manžety prostupové z trubek ocelových zkoušky těsnosti potrubí (za provozu) z trubek ocelových závitových DN 40 do 50</t>
  </si>
  <si>
    <t>733190225</t>
  </si>
  <si>
    <t>Zkoušky těsnosti potrubí, manžety prostupové z trubek ocelových zkoušky těsnosti potrubí (za provozu) z trubek ocelových hladkých O přes 60,3/2,9 do 89/5,0</t>
  </si>
  <si>
    <t>12+23=35.000 [A] 
Celkem: 35=35.000 [B]</t>
  </si>
  <si>
    <t>733322301</t>
  </si>
  <si>
    <t>Potrubí z trubek plastových z vícevrstvého polyethylenu (PE-Xc) spojovaných lisováním PN 10 do 80°C D 16/2,0</t>
  </si>
  <si>
    <t>733322302</t>
  </si>
  <si>
    <t>Potrubí z trubek plastových z vícevrstvého polyethylenu (PE-Xc) spojovaných lisováním PN 10 do 80°C D 20/2,3</t>
  </si>
  <si>
    <t>733322303R</t>
  </si>
  <si>
    <t>Potrubí z trubek plastových z vícevrstvého polyethylenu (PE-Xc) spojovaných lisováním PN 10 do 80°C D 25/2,8</t>
  </si>
  <si>
    <t>733322304</t>
  </si>
  <si>
    <t>Potrubí z trubek plastových z vícevrstvého polyethylenu (PE-Xc) spojovaných lisováním PN 10 do 80°C D 32/3,2</t>
  </si>
  <si>
    <t>733322305</t>
  </si>
  <si>
    <t>Potrubí z trubek plastových z vícevrstvého polyethylenu (PE-Xc) spojovaných lisováním PN 10 do 80°C D 40/3,5</t>
  </si>
  <si>
    <t>733322306</t>
  </si>
  <si>
    <t>Potrubí z trubek plastových z vícevrstvého polyethylenu (PE-Xc) spojovaných lisováním PN 10 do 80°C D 50/4,0</t>
  </si>
  <si>
    <t>733322307</t>
  </si>
  <si>
    <t>Potrubí z trubek plastových z vícevrstvého polyethylenu (PE-Xc) spojovaných lisováním PN 10 do 80°C D 63/4,5</t>
  </si>
  <si>
    <t>733391101</t>
  </si>
  <si>
    <t>Zkoušky těsnosti potrubí z trubek plastových O do 32/3,0</t>
  </si>
  <si>
    <t>563+342+380+232=1 517.000 [A] 
Celkem: 1517=1 517.000 [B]</t>
  </si>
  <si>
    <t>733391102</t>
  </si>
  <si>
    <t>Zkoušky těsnosti potrubí z trubek plastových O přes 32/3,0 do 50/4,6</t>
  </si>
  <si>
    <t>134+382=516.000 [A] 
Celkem: 516=516.000 [B]</t>
  </si>
  <si>
    <t>733391103</t>
  </si>
  <si>
    <t>Zkoušky těsnosti potrubí z trubek plastových O přes 50/4,6 do 75/6,8</t>
  </si>
  <si>
    <t>218=218.000 [A] 
Celkem: 218=218.000 [B]</t>
  </si>
  <si>
    <t>73339110R</t>
  </si>
  <si>
    <t>Zkoušky těsnosti potrubí z trubek plastových O přes 75/6,8 do 90/8,2</t>
  </si>
  <si>
    <t>33+16+23+59+16+36+12+23=218.000 [A] 
563+342+380+232+134+382+218=2 251.000 [B] 
Celkem: 218+2251=2 469.000 [C]</t>
  </si>
  <si>
    <t>998733202</t>
  </si>
  <si>
    <t>Přesun hmot pro rozvody potrubí stanovený procentní sazbou z ceny vodorovná dopravní vzdálenost do 50 m v objektech výšky přes 6 do 12 m</t>
  </si>
  <si>
    <t>734163427</t>
  </si>
  <si>
    <t>Filtry z uhlíkové oceli s čístícím víkem nebo vypouštěcí zátkou PN 16 do 300°C DN 65</t>
  </si>
  <si>
    <t>734193115</t>
  </si>
  <si>
    <t>Ostatní přírubové armatury klapky mezipřírubové uzavírací PN 16 do 120°C disk tvárná litina DN 65</t>
  </si>
  <si>
    <t>734193116</t>
  </si>
  <si>
    <t>Ostatní přírubové armatury klapky mezipřírubové uzavírací PN 16 do 120°C disk tvárná litina DN 80</t>
  </si>
  <si>
    <t>734193315</t>
  </si>
  <si>
    <t>Ostatní přírubové armatury klapky mezipřírubové pružinové PN 16 do 100°C DN 65</t>
  </si>
  <si>
    <t>734209115</t>
  </si>
  <si>
    <t>Montáž závitových armatur se 2 závity G 1 (DN 25)</t>
  </si>
  <si>
    <t>R014</t>
  </si>
  <si>
    <t>Regulátor tlakové diference závitový DN 25</t>
  </si>
  <si>
    <t>734209116</t>
  </si>
  <si>
    <t>Montáž závitových armatur se 2 závity G 5/4 (DN 32)</t>
  </si>
  <si>
    <t>Regulátor tlakové diference závitový DN 32</t>
  </si>
  <si>
    <t>734211127</t>
  </si>
  <si>
    <t>Ventily odvzdušňovací závitové automatické se zpětnou klapkou PN 14 do 120°C G 1/2</t>
  </si>
  <si>
    <t>18+34=52.000 [A] 
Celkem: 52=52.000 [B]</t>
  </si>
  <si>
    <t>73422010R</t>
  </si>
  <si>
    <t>Ventily regulační závitové vyvažovací přímé PN 20 do 100°C G 3/4</t>
  </si>
  <si>
    <t>734220101</t>
  </si>
  <si>
    <t>Ventily regulační závitové vyvažovací přímé bez vypouštění PN 20 do 100°C G 3/4</t>
  </si>
  <si>
    <t>734220102</t>
  </si>
  <si>
    <t>Ventily regulační závitové vyvažovací přímé bez vypouštění PN 20 do 100°C G 1</t>
  </si>
  <si>
    <t>1+7=8.000 [A] 
Celkem: 8=8.000 [B]</t>
  </si>
  <si>
    <t>734220103</t>
  </si>
  <si>
    <t>Ventily regulační závitové vyvažovací přímé bez vypouštění PN 20 do 100°C G 5/4</t>
  </si>
  <si>
    <t>734220104</t>
  </si>
  <si>
    <t>Ventily regulační závitové vyvažovací přímé bez vypouštění PN 20 do 100°C G 6/4</t>
  </si>
  <si>
    <t>734220105</t>
  </si>
  <si>
    <t>Ventily regulační závitové vyvažovací přímé bez vypouštění PN 20 do 100°C G 2</t>
  </si>
  <si>
    <t>1+1=2.000 [A] 
Celkem: 2=2.000 [B]</t>
  </si>
  <si>
    <t>734221680</t>
  </si>
  <si>
    <t>Ventily regulační závitové hlavice termostatické, pro ovládání ventilů PN 10 do 110°C kapalinové s odděleným čidlem</t>
  </si>
  <si>
    <t>734221686R</t>
  </si>
  <si>
    <t>Ventily regulační závitové hlavice termostatické, pro ovládání ventilů PN 10 do 110°C voskové otopných těles VK</t>
  </si>
  <si>
    <t>734242415</t>
  </si>
  <si>
    <t>Ventily zpětné závitové PN 16 do 110°C přímé G 5/4</t>
  </si>
  <si>
    <t>734242417</t>
  </si>
  <si>
    <t>Ventily zpětné závitové PN 16 do 110°C přímé G 2</t>
  </si>
  <si>
    <t>734251213</t>
  </si>
  <si>
    <t>Ventily pojistné závitové a čepové rohové provozní tlak od 2,5 do 6 bar G 1</t>
  </si>
  <si>
    <t>734261402</t>
  </si>
  <si>
    <t>Šroubení připojovací armatury radiátorů VK PN 10 do 110°C, regulační uzavíratelné rohové G 1/2 x 18</t>
  </si>
  <si>
    <t>734291123</t>
  </si>
  <si>
    <t>Ostatní armatury kohouty plnicí a vypouštěcí PN 10 do 90°C G 1/2</t>
  </si>
  <si>
    <t>15+50=65.000 [A] 
Celkem: 65=65.000 [B]</t>
  </si>
  <si>
    <t>734291265</t>
  </si>
  <si>
    <t>Ostatní armatury filtry závitové pro topné a chladicí systémy PN 30 do 110°C přímé s vnitřními závity G 1 1/4</t>
  </si>
  <si>
    <t>734291267</t>
  </si>
  <si>
    <t>Ostatní armatury filtry závitové pro topné a chladicí systémy PN 30 do 110°C přímé s vnitřními závity G 2</t>
  </si>
  <si>
    <t>734292713</t>
  </si>
  <si>
    <t>Ostatní armatury kulové kohouty PN 42 do 185°C přímé vnitřní závit G 1/2</t>
  </si>
  <si>
    <t>31+32+4=67.000 [A] 
Celkem: 67=67.000 [B]</t>
  </si>
  <si>
    <t>734292714</t>
  </si>
  <si>
    <t>Ostatní armatury kulové kohouty PN 42 do 185°C přímé vnitřní závit G 3/4</t>
  </si>
  <si>
    <t>2+7=9.000 [A] 
Celkem: 9=9.000 [B]</t>
  </si>
  <si>
    <t>734292715</t>
  </si>
  <si>
    <t>Ostatní armatury kulové kohouty PN 42 do 185°C přímé vnitřní závit G 1</t>
  </si>
  <si>
    <t>2+17=19.000 [A] 
Celkem: 19=19.000 [B]</t>
  </si>
  <si>
    <t>734292716</t>
  </si>
  <si>
    <t>Ostatní armatury kulové kohouty PN 42 do 185°C přímé vnitřní závit G 1 1/4</t>
  </si>
  <si>
    <t>9+8=17.000 [A] 
Celkem: 17=17.000 [B]</t>
  </si>
  <si>
    <t>734292717</t>
  </si>
  <si>
    <t>Ostatní armatury kulové kohouty PN 42 do 185°C přímé vnitřní závit G 1 1/2</t>
  </si>
  <si>
    <t>2+3=5.000 [A] 
Celkem: 5=5.000 [B]</t>
  </si>
  <si>
    <t>734292718</t>
  </si>
  <si>
    <t>Ostatní armatury kulové kohouty PN 42 do 185°C přímé vnitřní závit G 2</t>
  </si>
  <si>
    <t>24+1=25.000 [A] 
Celkem: 25=25.000 [B]</t>
  </si>
  <si>
    <t>734295022</t>
  </si>
  <si>
    <t>Směšovací armatury otopných a chladících systémů ventily závitové PN 10 T= 120°C třícestné se servomotorem G 1</t>
  </si>
  <si>
    <t>2 DN25 kvs = 10 m3/h=2.000 [A] 
1 DN25 kvs = 6,3 m3/h=1.000 [B] 
Celkem: 2+1=3.000 [C]</t>
  </si>
  <si>
    <t>734295023</t>
  </si>
  <si>
    <t>Směšovací armatury otopných a chladících systémů ventily závitové PN 10 T= 120°C třícestné se servomotorem G 5/4</t>
  </si>
  <si>
    <t>1 DN32 kvs = 16 m3/h=1.000 [A] 
Celkem: 1=1.000 [B]</t>
  </si>
  <si>
    <t>734411123</t>
  </si>
  <si>
    <t>Teploměry technické s pevným stonkem a jímkou zadní připojení (axiální) průměr 100 mm délka stonku 50 mm</t>
  </si>
  <si>
    <t>734411601</t>
  </si>
  <si>
    <t>Teploměry technické ochranné jímky se závitem do G 1</t>
  </si>
  <si>
    <t>734412111</t>
  </si>
  <si>
    <t>Teploměry technické kompaktní měřiče tepla jmenovitý průtok Qn (m3/h) 0,6 1/2"</t>
  </si>
  <si>
    <t>734412112</t>
  </si>
  <si>
    <t>Teploměry technické kompaktní měřiče tepla jmenovitý průtok Qn (m3/h) 1,5 1/2"</t>
  </si>
  <si>
    <t>734412113</t>
  </si>
  <si>
    <t>Teploměry technické kompaktní měřiče tepla jmenovitý průtok Qn (m3/h) 2,5 3/4"</t>
  </si>
  <si>
    <t>3+1=4.000 [A] 
Celkem: 4=4.000 [B]</t>
  </si>
  <si>
    <t>R016</t>
  </si>
  <si>
    <t>Měřič tepla kompaktní Qn 6 G 5/4</t>
  </si>
  <si>
    <t>R017</t>
  </si>
  <si>
    <t>Měřič tepla kompaktní Qn 10 G 6/4</t>
  </si>
  <si>
    <t>KUDS</t>
  </si>
  <si>
    <t>R018</t>
  </si>
  <si>
    <t>Patrový, bytový rozdělovač a sběrač DN 40 - 2 okruhy</t>
  </si>
  <si>
    <t>R019</t>
  </si>
  <si>
    <t>Patrový, bytový rozdělovač a sběrač DN 40 - 4 okruhy</t>
  </si>
  <si>
    <t>R020</t>
  </si>
  <si>
    <t>Skříň pro zabudování do stěny pro rozdělovač a sběrač DN 40 - 2 okruhy prostorová rezerva pro regulátor tlakové diference</t>
  </si>
  <si>
    <t>R021</t>
  </si>
  <si>
    <t>Skříň pro zabudování do stěny pro rozdělovač a sběrač DN 40 - 4 okruhy prostorová rezerva pro regulátor tlakové diference</t>
  </si>
  <si>
    <t>R022</t>
  </si>
  <si>
    <t>Skříň pro zabudování do stěny - uzávěry a měření pro bytovou odbočku prostorová rezerva pro regulátor tlakové diference</t>
  </si>
  <si>
    <t>73442110R</t>
  </si>
  <si>
    <t>Tlakoměry s pevným stonkem a zpětnou klapkou spodní připojení (radiální) tlaku 0–16 bar průměru 63 mm</t>
  </si>
  <si>
    <t>734424101</t>
  </si>
  <si>
    <t>Tlakoměry kondenzační smyčky k přivaření, PN 250 do 300°C zahnuté</t>
  </si>
  <si>
    <t>13 pro manometr=13.000 [A] 
2 pro tlakové čidlo MaR=2.000 [B] 
Celkem: 13+2=15.000 [C]</t>
  </si>
  <si>
    <t>734494213</t>
  </si>
  <si>
    <t>Měřicí armatury návarky s trubkovým závitem G 1/2</t>
  </si>
  <si>
    <t>735152473</t>
  </si>
  <si>
    <t>Otopná tělesa panelová VK dvoudesková PN 1,0 MPa, T do 110°C s jednou přídavnou přestupní plochou výšky tělesa 600 mm stavební délky / výkonu 600 mm / 773 W</t>
  </si>
  <si>
    <t>735152475</t>
  </si>
  <si>
    <t>Otopná tělesa panelová VK dvoudesková PN 1,0 MPa, T do 110°C s jednou přídavnou přestupní plochou výšky tělesa 600 mm stavební délky / výkonu 800 mm / 1030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</si>
  <si>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</si>
  <si>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</si>
  <si>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</si>
  <si>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</si>
  <si>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</si>
  <si>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</si>
  <si>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</si>
  <si>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</si>
  <si>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</si>
  <si>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735152595</t>
  </si>
  <si>
    <t>Otopná tělesa panelová VK dvoudesková PN 1,0 MPa, T do 110°C se dvěma přídavnými přestupními plochami výšky tělesa 900 mm stavební délky / výkonu 800 mm / 1850</t>
  </si>
  <si>
    <t>Otopná tělesa panelová VK dvoudesková PN 1,0 MPa, T do 110°C se dvěma přídavnými přestupními plochami výšky tělesa 900 mm stavební délky / výkonu 800 mm / 1850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</si>
  <si>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</si>
  <si>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</si>
  <si>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</si>
  <si>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735152599</t>
  </si>
  <si>
    <t>Otopná tělesa panelová VK dvoudesková PN 1,0 MPa, T do 110°C se dvěma přídavnými přestupními plochami výšky tělesa 900 mm stavební délky / výkonu 1200 mm / 2776</t>
  </si>
  <si>
    <t>Otopná tělesa panelová VK dvoudesková PN 1,0 MPa, T do 110°C se dvěma přídavnými přestupními plochami výšky tělesa 900 mm stavební délky / výkonu 1200 mm / 2776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</si>
  <si>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</si>
  <si>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</si>
  <si>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</si>
  <si>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</si>
  <si>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735152677</t>
  </si>
  <si>
    <t>Otopná tělesa panelová VK třídesková PN 1,0 MPa, T do 110°C se třemi přídavnými přestupními plochami výšky tělesa 600 mm stavební délky / výkonu 1000 mm / 2406</t>
  </si>
  <si>
    <t>Otopná tělesa panelová VK třídesková PN 1,0 MPa, T do 110°C se třemi přídavnými přestupními plochami výšky tělesa 600 mm stavební délky / výkonu 1000 mm / 2406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</si>
  <si>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</si>
  <si>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</si>
  <si>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</si>
  <si>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735152679</t>
  </si>
  <si>
    <t>Otopná tělesa panelová VK třídesková PN 1,0 MPa, T do 110°C se třemi přídavnými přestupními plochami výšky tělesa 600 mm stavební délky / výkonu 1200 mm / 2887</t>
  </si>
  <si>
    <t>Otopná tělesa panelová VK třídesková PN 1,0 MPa, T do 110°C se třemi přídavnými přestupními plochami výšky tělesa 600 mm stavební délky / výkonu 1200 mm / 2887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</si>
  <si>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</si>
  <si>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</si>
  <si>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</si>
  <si>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735152683</t>
  </si>
  <si>
    <t>Otopná tělesa panelová VK třídesková PN 1,0 MPa, T do 110°C se třemi přídavnými přestupními plochami výšky tělesa 600 mm stavební délky / výkonu 2000 mm / 4812</t>
  </si>
  <si>
    <t>Otopná tělesa panelová VK třídesková PN 1,0 MPa, T do 110°C se třemi přídavnými přestupními plochami výšky tělesa 600 mm stavební délky / výkonu 2000 mm / 4812 W</t>
  </si>
  <si>
    <t>73516426R</t>
  </si>
  <si>
    <t>Otopná tělesa trubková přímotopná elektrická na stěnu výšky tělesa 1500 mm, délky 595 mm</t>
  </si>
  <si>
    <t>73516427R1</t>
  </si>
  <si>
    <t>Otopná tělesa trubková přímotopná elektrická na stěnu výšky tělesa 1810 mm, délky 450 mm</t>
  </si>
  <si>
    <t>73516427R2</t>
  </si>
  <si>
    <t>Otopná tělesa trubková přímotopná elektrická na stěnu výšky tělesa 1810 mm, délky 600 mm</t>
  </si>
  <si>
    <t>73516427R3</t>
  </si>
  <si>
    <t>Otopná tělesa trubková přímotopná elektrická na stěnu výšky tělesa 1810 mm, délky 750 mm</t>
  </si>
  <si>
    <t>735511063</t>
  </si>
  <si>
    <t>Trubkové teplovodní podlahové vytápění doplňkové prvky ochranná trubka</t>
  </si>
  <si>
    <t>115+170=285.000 [A] 
Celkem: 285=285.000 [B]</t>
  </si>
  <si>
    <t>735511064</t>
  </si>
  <si>
    <t>Trubkové teplovodní podlahové vytápění doplňkové prvky spárový (dilatační) profil</t>
  </si>
  <si>
    <t>70+105=175.000 [A] 
Celkem: 175=175.000 [B]</t>
  </si>
  <si>
    <t>R023</t>
  </si>
  <si>
    <t>Dilatační páska 8 mm s folií, pěnový polyuretan tl.8 mm</t>
  </si>
  <si>
    <t>460+915=1 375.000 [A] 
Celkem: 1375=1 375.000 [B]</t>
  </si>
  <si>
    <t>735511067</t>
  </si>
  <si>
    <t>Trubkové teplovodní podlahové vytápění rozvod s uchycením ve vodící liště potrubí polybutylen rozvodné potrubí 16x2 mm, rozteč 150 mm</t>
  </si>
  <si>
    <t>1650+4110=5 760.000 [A] 
Celkem: 5760=5 760.000 [B]</t>
  </si>
  <si>
    <t>R024</t>
  </si>
  <si>
    <t>Zesílená fólie s rastrem, role šířka 1,03m, délka 100m, tl. 0,15 mm</t>
  </si>
  <si>
    <t>345+582=927.000 [A] 
Celkem: 927=927.000 [B]</t>
  </si>
  <si>
    <t>R025</t>
  </si>
  <si>
    <t>Vodící oblouk pro bezpečné ohnutí trubek o 90°</t>
  </si>
  <si>
    <t>40+82=122.000 [A] 
Celkem: 122=122.000 [B]</t>
  </si>
  <si>
    <t>R026</t>
  </si>
  <si>
    <t>PVC příchytka - dlouhá 54 mm pro připevnění fólie s rastrem a trubek</t>
  </si>
  <si>
    <t>2100+17100=19 200.000 [A] 
Celkem: 19200=19 200.000 [B]</t>
  </si>
  <si>
    <t>735511081</t>
  </si>
  <si>
    <t>Trubkové teplovodní podlahové vytápění rozdělovače mosazné s průtokoměry dvouokruhové</t>
  </si>
  <si>
    <t>0+4=4.000 [A] 
Celkem: 4=4.000 [B]</t>
  </si>
  <si>
    <t>735511082</t>
  </si>
  <si>
    <t>Trubkové teplovodní podlahové vytápění rozdělovače mosazné s průtokoměry tříokruhové</t>
  </si>
  <si>
    <t>3+3=6.000 [A] 
Celkem: 6=6.000 [B]</t>
  </si>
  <si>
    <t>735511083</t>
  </si>
  <si>
    <t>Trubkové teplovodní podlahové vytápění rozdělovače mosazné s průtokoměry čtyřokruhové</t>
  </si>
  <si>
    <t>1+0=1.000 [A] 
Celkem: 1=1.000 [B]</t>
  </si>
  <si>
    <t>735511084</t>
  </si>
  <si>
    <t>Trubkové teplovodní podlahové vytápění rozdělovače mosazné s průtokoměry pětiokruhové</t>
  </si>
  <si>
    <t>0+1=1.000 [A] 
Celkem: 1=1.000 [B]</t>
  </si>
  <si>
    <t>735511085</t>
  </si>
  <si>
    <t>Trubkové teplovodní podlahové vytápění rozdělovače mosazné s průtokoměry šestiokruhové</t>
  </si>
  <si>
    <t>0+2=2.000 [A] 
Celkem: 2=2.000 [B]</t>
  </si>
  <si>
    <t>735511086</t>
  </si>
  <si>
    <t>Trubkové teplovodní podlahové vytápění rozdělovače mosazné s průtokoměry sedmiokruhové</t>
  </si>
  <si>
    <t>R027</t>
  </si>
  <si>
    <t>Rozdělovač , var. I - 2 okruhy v atypickém provedení s roztečí 100 mm pro instalaci kalorimetrů na jednotlivé okruhy (rozdělovač pro 4 okruhy z toho dva zaslepe</t>
  </si>
  <si>
    <t>Rozdělovač , var. I - 2 okruhy v atypickém provedení s roztečí 100 mm pro instalaci kalorimetrů na jednotlivé okruhy (rozdělovač pro 4 okruhy z toho dva zaslepeny) varianta 1, komplet bez kulových ventilů</t>
  </si>
  <si>
    <t>R028</t>
  </si>
  <si>
    <t>Rozdělovač , var. I - 5 okruhů v atypickém provedení s roztečí 100 mm pro instalaci kalorimetrů na jednotlivé okruhy (rozdělovač pro 10 okruhy z toho 5 zaslepen</t>
  </si>
  <si>
    <t>Rozdělovač , var. I - 5 okruhů v atypickém provedení s roztečí 100 mm pro instalaci kalorimetrů na jednotlivé okruhy (rozdělovač pro 10 okruhy z toho 5 zaslepeno) varianta 1, komplet bez kulových ventilů</t>
  </si>
  <si>
    <t>735511121</t>
  </si>
  <si>
    <t>Trubkové teplovodní podlahové vytápění skříně rozdělovače na omítku, pro rozdělovač s počtem okruhů 2-3</t>
  </si>
  <si>
    <t>4+6=10.000 [A] 
Celkem: 10=10.000 [B]</t>
  </si>
  <si>
    <t>735511122</t>
  </si>
  <si>
    <t>Trubkové teplovodní podlahové vytápění skříně rozdělovače na omítku, pro rozdělovač s počtem okruhů 2-6</t>
  </si>
  <si>
    <t>1+1+2+1=5.000 [A] 
Celkem: 5=5.000 [B]</t>
  </si>
  <si>
    <t>735511123</t>
  </si>
  <si>
    <t>Trubkové teplovodní podlahové vytápění skříně rozdělovače na omítku, pro rozdělovač s počtem okruhů 6-9</t>
  </si>
  <si>
    <t>735511125</t>
  </si>
  <si>
    <t>Trubkové teplovodní podlahové vytápění skříně rozdělovače na omítku, pro rozdělovač s počtem okruhů 9-12</t>
  </si>
  <si>
    <t>735511137</t>
  </si>
  <si>
    <t>Trubkové teplovodní podlahové vytápění připojovací šroubení rozdělovače, potrubí 16x2,0 mm</t>
  </si>
  <si>
    <t>735511142</t>
  </si>
  <si>
    <t>Trubkové teplovodní podlahové vytápění regulační zařízení prostorový termostat programovatelný</t>
  </si>
  <si>
    <t>735511143</t>
  </si>
  <si>
    <t>Trubkové teplovodní podlahové vytápění regulační zařízení elektrotermická hlavice</t>
  </si>
  <si>
    <t>20+41=61.000 [A] 
Celkem: 61=61.000 [B]</t>
  </si>
  <si>
    <t>R029</t>
  </si>
  <si>
    <t>Sběrnice ZR- 6 kanálů 230V 6-kanálový modul zónové regulace pro pohony 230V</t>
  </si>
  <si>
    <t>4+12=16.000 [A] 
Celkem: 16=16.000 [B]</t>
  </si>
  <si>
    <t>R030</t>
  </si>
  <si>
    <t>Sběrnice ZR- 8 kanálů 230V 8-kanálový modul zónové regulace pro pohony 230V</t>
  </si>
  <si>
    <t>R031</t>
  </si>
  <si>
    <t>Teplovzdušná cirkulační jednotka v parapetním provedení bez opláštění FCU cirkulace, 2-tr. systém ( vodní ohřev ), parapetní provedení, AC-motor ( zabud. TK ),</t>
  </si>
  <si>
    <t>Teplovzdušná cirkulační jednotka v parapetním provedení bez opláštění FCU cirkulace, 2-tr. systém ( vodní ohřev ), parapetní provedení, AC-motor ( zabud. TK ), filtr G1</t>
  </si>
  <si>
    <t>R032</t>
  </si>
  <si>
    <t>REGULAČNÍ PAKET ( vč. releového modulu ), VENTIL TŘÍCESTNÝ on/off, 230V vč. zatrubkování, PRUŽNÝ NÁSTAVEC VÝDECHU</t>
  </si>
  <si>
    <t>R033</t>
  </si>
  <si>
    <t>OVLADAČ ( podomítkové provedení ), PROSTOROVÉ ČIDLO</t>
  </si>
  <si>
    <t>998735202</t>
  </si>
  <si>
    <t>Přesun hmot pro otopná tělesa stanovený procentní sazbou (%) z ceny vodorovná dopravní vzdálenost do 50 m v objektech výšky přes 6 do 12 m</t>
  </si>
  <si>
    <t>783314101</t>
  </si>
  <si>
    <t>Základní nátěr zámečnických konstrukcí jednonásobný syntetický</t>
  </si>
  <si>
    <t>783614551</t>
  </si>
  <si>
    <t>Základní nátěr armatur a kovových potrubí jednonásobný potrubí do DN 50 mm syntetický</t>
  </si>
  <si>
    <t>33+16+23+59+16+36=183.000 [A] 
Celkem: 183=183.000 [B]</t>
  </si>
  <si>
    <t>783614561</t>
  </si>
  <si>
    <t>Základní nátěr armatur a kovových potrubí jednonásobný potrubí přes DN 50 do DN 100 mm syntetický</t>
  </si>
  <si>
    <t>871161401</t>
  </si>
  <si>
    <t>Montáž potrubí z trub plastových předizolovaných spojovaných lisováním nebo svěrnými tvarovkami dvoutrubkových PN 0,6-0,1 MPa, t = 80-95°C d 32, vnějšího pláště</t>
  </si>
  <si>
    <t>Montáž potrubí z trub plastových předizolovaných spojovaných lisováním nebo svěrnými tvarovkami dvoutrubkových PN 0,6-0,1 MPa, t = 80-95°C d 32, vnějšího pláště DA 111-175 mm</t>
  </si>
  <si>
    <t>28636140R</t>
  </si>
  <si>
    <t>trubka plastová Pe-Xa dvojitá předizolovaná horkovodní se síťkou z aramidového vlákna, plášť LLD-P, PN10 DN 2x50/182</t>
  </si>
  <si>
    <t>R001</t>
  </si>
  <si>
    <t>stěnová průchodka proti tlakové vodě orům. 225 mm vč. smršťovací manžety</t>
  </si>
  <si>
    <t>871265221</t>
  </si>
  <si>
    <t>Kanalizační potrubí z tvrdého PVC v otevřeném výkopu ve sklonu do 20 %, hladkého plnostěnného jednovrstvého, tuhost třídy SN 8 DN 110</t>
  </si>
  <si>
    <t>R002</t>
  </si>
  <si>
    <t>stěnová průchodka proti tlakové vodě pro KG DN110</t>
  </si>
  <si>
    <t>946111112</t>
  </si>
  <si>
    <t>Věže pojízdné trubkové nebo dílcové s maximálním zatížením podlahy do 200 kg/m2 šířky od 0,6 do 0,9 m, délky do 3,2 m výšky přes 1,5 m do 2,5 m montáž</t>
  </si>
  <si>
    <t>946111212</t>
  </si>
  <si>
    <t>Věže pojízdné trubkové nebo dílcové s maximálním zatížením podlahy do 200 kg/m2 šířky od 0,6 do 0,9 m, délky do 3,2 m výšky přes 1,5 m do 2,5 m příplatek k ceně</t>
  </si>
  <si>
    <t>Věže pojízdné trubkové nebo dílcové s maximálním zatížením podlahy do 200 kg/m2 šířky od 0,6 do 0,9 m, délky do 3,2 m výšky přes 1,5 m do 2,5 m příplatek k ceně za každý den použití</t>
  </si>
  <si>
    <t>946111812</t>
  </si>
  <si>
    <t>Věže pojízdné trubkové nebo dílcové s maximálním zatížením podlahy do 200 kg/m2 šířky od 0,6 do 0,9 m, délky do 3,2 m výšky přes 1,5 m do 2,5 m demontáž</t>
  </si>
  <si>
    <t>HZS2221</t>
  </si>
  <si>
    <t>Hodinové zúčtovací sazby profesí PSV provádění stavebních instalací topenář</t>
  </si>
  <si>
    <t>24 dozor na stavbě po svářečských pracech=24.000 [A] 
Celkem: 24=24.000 [B]</t>
  </si>
  <si>
    <t>HZS2222</t>
  </si>
  <si>
    <t>Hodinové zúčtovací sazby profesí PSV provádění stavebních instalací topenář odborný</t>
  </si>
  <si>
    <t>24 zaškolení obsluhy=24.000 [A] 
Celkem: 24=24.000 [B]</t>
  </si>
  <si>
    <t>72 topná zkouška=72.000 [A] 
Celkem: 72=72.000 [B]</t>
  </si>
  <si>
    <t>HZS4211</t>
  </si>
  <si>
    <t>Hodinové zúčtovací sazby ostatních profesí revizní a kontrolní činnost revizní technik</t>
  </si>
  <si>
    <t>5 výchozí revize vč. revize TNS=5.000 [A] 
Celkem: 5=5.000 [B]</t>
  </si>
  <si>
    <t>R034</t>
  </si>
  <si>
    <t>Napuštění, odvzdušnění a zaregulování systému UT</t>
  </si>
  <si>
    <t>R035</t>
  </si>
  <si>
    <t>Pomocný upevňovací materiál</t>
  </si>
  <si>
    <t>218+2251=2 469.000 [A] 
Celkem: 2469=2 469.000 [B]</t>
  </si>
  <si>
    <t>R036</t>
  </si>
  <si>
    <t>'stavební přípomoce pro UT -  oprava podlah, prostupy, drážky, niky včetně začištění...' 
1=1.000 [A] 
Celkem: 1=1.000 [B]</t>
  </si>
  <si>
    <t>34.65+9.24=43.890 [A] 
Celkem: 43.89=43.890 [B]</t>
  </si>
  <si>
    <t>43.89*1.8=79.002 [A] 
Celkem: 79.002=79.002 [B]</t>
  </si>
  <si>
    <t xml:space="preserve">  SO 77-71-01.46</t>
  </si>
  <si>
    <t>Měření a Regulace</t>
  </si>
  <si>
    <t>SO 77-71-01.46</t>
  </si>
  <si>
    <t>Měření a regulace</t>
  </si>
  <si>
    <t>721.221.038R</t>
  </si>
  <si>
    <t>Vypracování uživatelských programů pro procesní stanice</t>
  </si>
  <si>
    <t>DB</t>
  </si>
  <si>
    <t>721.221.039R</t>
  </si>
  <si>
    <t>Integrace ostatní systémů (split jednotky, VZT)</t>
  </si>
  <si>
    <t>721.221.040R</t>
  </si>
  <si>
    <t>Vytvoření MODBUS tabulky pro komunikaci s DDTS</t>
  </si>
  <si>
    <t>721.221.041R</t>
  </si>
  <si>
    <t>Uvedení do provozu řídící systém, vč.zaregulování</t>
  </si>
  <si>
    <t>721.221.042R</t>
  </si>
  <si>
    <t>Zaškolení obsluhy v průběhu komplexních zkoušek</t>
  </si>
  <si>
    <t>721.221.043R</t>
  </si>
  <si>
    <t>Komplexní zkoušky systému MaR</t>
  </si>
  <si>
    <t>721.221.001R</t>
  </si>
  <si>
    <t>D+M_markMX_Merbon PLC, LCD 3x16 znaků, Ethernet, 2x RS232, 2x RS485</t>
  </si>
  <si>
    <t>721.221.002R</t>
  </si>
  <si>
    <t>D+M_R012_Převodník RS232 – RS485</t>
  </si>
  <si>
    <t>721.221.003R</t>
  </si>
  <si>
    <t>D+M_R220_Modul 12 digitálních výstupů, 12x relé,3x přepínací (8A), 9x spínací (5A), protokol Modbus</t>
  </si>
  <si>
    <t>721.221.004R</t>
  </si>
  <si>
    <t>D+M_XCom-33_ kom. jednotka pro sběr dat, RS232, RS422, RS485, M-bus(100z)</t>
  </si>
  <si>
    <t>721.221.005R</t>
  </si>
  <si>
    <t>D+M_HT200_Dotykový ovládací terminál</t>
  </si>
  <si>
    <t>721.221.006R</t>
  </si>
  <si>
    <t>D+M_Regulátor tlaku vlnovcový 40-400 kPa</t>
  </si>
  <si>
    <t>721.221.007R</t>
  </si>
  <si>
    <t>D+M_Houkačka 24V/50Hz, IP54, 100dB</t>
  </si>
  <si>
    <t>721.221.008R</t>
  </si>
  <si>
    <t>D+M_Hladinový spínač HRH-5</t>
  </si>
  <si>
    <t>721.221.009R</t>
  </si>
  <si>
    <t>D+M_DS-1_Sonda S1 pro zaplavení</t>
  </si>
  <si>
    <t>721.221.010R</t>
  </si>
  <si>
    <t>D+M_ALTF2 Pt1000_Příložné teplotní čidlo Pt1000</t>
  </si>
  <si>
    <t>721.221.011R</t>
  </si>
  <si>
    <t>D+M_ALTR-090U_Příložný termostat 20...90°C</t>
  </si>
  <si>
    <t>721.221.012R</t>
  </si>
  <si>
    <t>D+M_HTF50 Pt1000_Kabelové čidlo teploty, l=50mm 6mm, kabel 1,5m, Pt1000 kabel Silikon do 180°C</t>
  </si>
  <si>
    <t>721.221.013R</t>
  </si>
  <si>
    <t>D+M_SHD-U 6_Čidlo tlaku pro kapaliny a plyny / 0…6bar, 0-10V</t>
  </si>
  <si>
    <t>721.221.014R</t>
  </si>
  <si>
    <t>D+M_TF-65 Pt1000, 100mm_Stonkové teplotní čidlo Pt1000, 100mm</t>
  </si>
  <si>
    <t>721.221.015R</t>
  </si>
  <si>
    <t>D+M_TH08-MS 100MM_Mosazná poniklovaná jímka, 8×100 mm</t>
  </si>
  <si>
    <t>721.221.016R</t>
  </si>
  <si>
    <t>D+M_Tlačítko červené, kontakt 6A/230V v plast.krabici IP67, montáž na zeď</t>
  </si>
  <si>
    <t>721.221.017R</t>
  </si>
  <si>
    <t>D+M_TR-060_Prostorový termostat 0...+60 °C</t>
  </si>
  <si>
    <t>721.221.018R</t>
  </si>
  <si>
    <t>D+M_UT001_Prostorové čidlo teploty, Pt1000</t>
  </si>
  <si>
    <t>721.221.019R</t>
  </si>
  <si>
    <t>D+M_UT051_Venkovní čidlo teploty, Pt1000</t>
  </si>
  <si>
    <t>721.221.020R</t>
  </si>
  <si>
    <t>D+M_FCR011_ komunikativní pokojový regulátor fancoilu s napájením 230 VAC</t>
  </si>
  <si>
    <t>721.221.021R</t>
  </si>
  <si>
    <t>D+M_UI011_ Pokojový ovladač, komunikativní</t>
  </si>
  <si>
    <t>721.221.022R</t>
  </si>
  <si>
    <t>D+M_UI071_ Pokojový ovladač, komunikativní, měření teploty, nastavování hodnot, přepínání a indikace stavů, komunikace Modbus</t>
  </si>
  <si>
    <t>721.221.023R</t>
  </si>
  <si>
    <t>D+M_Rozvaděč RA 1</t>
  </si>
  <si>
    <t>KOMPL</t>
  </si>
  <si>
    <t>721.221.024R</t>
  </si>
  <si>
    <t>D+M_Stykačový vývod</t>
  </si>
  <si>
    <t>721.221.025R</t>
  </si>
  <si>
    <t>D+M_Rozvaděč RA 2</t>
  </si>
  <si>
    <t>741122601</t>
  </si>
  <si>
    <t>Montáž kabelů měděných bez ukončení uložených pevně plných kulatých nebo bezhalogenových (např. CYKY) počtu a průřezu žil 2x1,5 až 6 mm2</t>
  </si>
  <si>
    <t>34111005</t>
  </si>
  <si>
    <t>kabel instalační jádro Cu plné izolace PVC plášť PVC 450/750V (CYKY) 2x1,5mm2</t>
  </si>
  <si>
    <t>741122611</t>
  </si>
  <si>
    <t>Montáž kabelů měděných bez ukončení uložených pevně plných kulatých nebo bezhalogenových (např. CYKY) počtu a průřezu žil 3x1,5 až 6 mm2</t>
  </si>
  <si>
    <t>34111030</t>
  </si>
  <si>
    <t>kabel instalační jádro Cu plné izolace PVC plášť PVC 450/750V (CYKY) 3x1,5mm2</t>
  </si>
  <si>
    <t>741122641</t>
  </si>
  <si>
    <t>Montáž kabelů měděných bez ukončení uložených pevně plných kulatých nebo bezhalogenových (např. CYKY) počtu a průřezu žil 5x1,5 až 2,5 mm2</t>
  </si>
  <si>
    <t>34111090</t>
  </si>
  <si>
    <t>kabel instalační jádro Cu plné izolace PVC plášť PVC 450/750V (CYKY) 5x1,5mm2</t>
  </si>
  <si>
    <t>CYKY-J 5x1,5 248=248.000 [A] 
Celkem: 248=248.000 [B]</t>
  </si>
  <si>
    <t>CYKY-O 5x1,5 154=154.000 [A] 
Celkem: 154=154.000 [B]</t>
  </si>
  <si>
    <t>741122647</t>
  </si>
  <si>
    <t>Montáž kabelů měděných bez ukončení uložených pevně plných kulatých nebo bezhalogenových (např. CYKY) počtu a průřezu žil 7x1,5 až 2,5 mm2</t>
  </si>
  <si>
    <t>34111110</t>
  </si>
  <si>
    <t>kabel instalační jádro Cu plné izolace PVC plášť PVC 450/750V (CYKY) 7x1,5mm2</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</si>
  <si>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</si>
  <si>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</si>
  <si>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</si>
  <si>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</si>
  <si>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34113150</t>
  </si>
  <si>
    <t>kabel ovládací průmyslový stíněný laminovanou Al fólií s příložným Cu drátem jádro Cu plné izolace PVC plášť PVC 250V (JYTY) 4x1,00mm2</t>
  </si>
  <si>
    <t>34113151</t>
  </si>
  <si>
    <t>kabel ovládací průmyslový stíněný laminovanou Al fólií s příložným Cu drátem jádro Cu plné izolace PVC plášť PVC 250V (JYTY) 7x1,00mm2</t>
  </si>
  <si>
    <t>721.221.034R</t>
  </si>
  <si>
    <t>Praflacom 2x2x0,8</t>
  </si>
  <si>
    <t>721.221.035R</t>
  </si>
  <si>
    <t>Elektroinstalační lišta, vč.nosného materiálu</t>
  </si>
  <si>
    <t>721.221.036R</t>
  </si>
  <si>
    <t>Chránička do zdi</t>
  </si>
  <si>
    <t>721.221.037R</t>
  </si>
  <si>
    <t>Drátěný kabelový žlab 100x50 vč mont. materiálu</t>
  </si>
  <si>
    <t>721.221.044R</t>
  </si>
  <si>
    <t>Vybudování kabelových tras</t>
  </si>
  <si>
    <t>741130001</t>
  </si>
  <si>
    <t>Ukončení vodičů a kabelů izolovaných s označením a zapojením v rozváděči nebo na přístroji, průřezu žíly do 2,5 mm2</t>
  </si>
  <si>
    <t>721.221.046R</t>
  </si>
  <si>
    <t>Návody na obsluhu</t>
  </si>
  <si>
    <t>721.221.047R</t>
  </si>
  <si>
    <t>Revize rozvaděčů</t>
  </si>
  <si>
    <t>721.221.048R</t>
  </si>
  <si>
    <t>Atesty rozvaděčů</t>
  </si>
  <si>
    <t>721.221.049R</t>
  </si>
  <si>
    <t>721.221.050R</t>
  </si>
  <si>
    <t>Inženýring</t>
  </si>
  <si>
    <t>721.221.051R</t>
  </si>
  <si>
    <t>Dílenské výkresy rozvaděčů MaR</t>
  </si>
  <si>
    <t xml:space="preserve">  SO 77-71-01.47</t>
  </si>
  <si>
    <t>Zařízenízení silnoproudé elektrotechniky včetně ochrany před bleskem</t>
  </si>
  <si>
    <t>SO 77-71-01.47</t>
  </si>
  <si>
    <t>741.2100.0</t>
  </si>
  <si>
    <t>Montáž rozvodnic</t>
  </si>
  <si>
    <t>741210001</t>
  </si>
  <si>
    <t>Montáž rozvodnic oceloplechových nebo plastových bez zapojení vodičů běžných, hmotnosti do 20 kg</t>
  </si>
  <si>
    <t>741210003</t>
  </si>
  <si>
    <t>Montáž rozvodnic oceloplechových nebo plastových bez zapojení vodičů běžných, hmotnosti do 100 kg</t>
  </si>
  <si>
    <t>741210201</t>
  </si>
  <si>
    <t>Montáž rozváděčů skříňových nebo panelových bez zapojení vodičů dělitelných, hmotnosti jednoho pole do 200 kg</t>
  </si>
  <si>
    <t>741.2100.1</t>
  </si>
  <si>
    <t>Elektroinstalační materiál</t>
  </si>
  <si>
    <t>7412100.038R</t>
  </si>
  <si>
    <t>D + M_HOP - hlavní ochranná přípojnice</t>
  </si>
  <si>
    <t>7412100.039R</t>
  </si>
  <si>
    <t>D + M_Přípojnice doplňujícího pospojení</t>
  </si>
  <si>
    <t>741110053</t>
  </si>
  <si>
    <t>Montáž trubek elektroinstalačních s nasunutím nebo našroubováním do krabic plastových ohebných, uložených volně, vnější O přes 35 mm</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</si>
  <si>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</si>
  <si>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</si>
  <si>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</si>
  <si>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741112112</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</si>
  <si>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</si>
  <si>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6 mm2</t>
  </si>
  <si>
    <t>741112051</t>
  </si>
  <si>
    <t>Montáž krabic elektroinstalačních bez napojení na trubky a lišty, demontáže a montáže víčka a přístroje protahovacích nebo odbočných lištových plastových odbočn</t>
  </si>
  <si>
    <t>Montáž krabic elektroinstalačních bez napojení na trubky a lišty, demontáže a montáže víčka a přístroje protahovacích nebo odbočných lištových plastových odbočných</t>
  </si>
  <si>
    <t>741110511</t>
  </si>
  <si>
    <t>Montáž lišt a kanálků elektroinstalačních se spojkami, ohyby a rohy a s nasunutím do krabic vkládacích s víčkem, šířky do 60 mm</t>
  </si>
  <si>
    <t>741110001</t>
  </si>
  <si>
    <t>Montáž trubek elektroinstalačních s nasunutím nebo našroubováním do krabic plastových tuhých, uložených pevně, vnější O přes 16 do 23 mm</t>
  </si>
  <si>
    <t>7412100.048R</t>
  </si>
  <si>
    <t>D + M_Kabelový žlab 50/50 včetně dílů a příslušenství, žárový zinek</t>
  </si>
  <si>
    <t>7412100.049R</t>
  </si>
  <si>
    <t>D + M_Kabelový žlab 100/50 včetně dílů a příslušenství, žárový zinek</t>
  </si>
  <si>
    <t>7412100.050R</t>
  </si>
  <si>
    <t>D + M_Kabelový žlab 200/50 včetně dílů a příslušenství, žárový zinek</t>
  </si>
  <si>
    <t>7412100.051R</t>
  </si>
  <si>
    <t>D + M_Kabelový žlab 300/50 včetně dílů a příslušenství, žárový zinek</t>
  </si>
  <si>
    <t>7412100.052R</t>
  </si>
  <si>
    <t>D + M_Svorkovnice krabicová 2x1-2,5mm2</t>
  </si>
  <si>
    <t>7412100.053R</t>
  </si>
  <si>
    <t>D + M_Svorkovnice krabicová 3x1-2,5mm2</t>
  </si>
  <si>
    <t>7412100.054R</t>
  </si>
  <si>
    <t>D + M_Svorkovnice krabicová 5x1-2,5mm2</t>
  </si>
  <si>
    <t>34571157</t>
  </si>
  <si>
    <t>trubka elektroinstalační ohebná z PH, D 35,9/42,2mm</t>
  </si>
  <si>
    <t>34571450</t>
  </si>
  <si>
    <t>krabice pod omítku PVC přístrojová kruhová D 70mm</t>
  </si>
  <si>
    <t>741112061</t>
  </si>
  <si>
    <t>Montáž krabic elektroinstalačních bez napojení na trubky a lišty, demontáže a montáže víčka a přístroje přístrojových zapuštěných plastových kruhových</t>
  </si>
  <si>
    <t>34571457</t>
  </si>
  <si>
    <t>krabice pod omítku PVC odbočná kruhová D 70mm s víčkem</t>
  </si>
  <si>
    <t>345714r01</t>
  </si>
  <si>
    <t>Krabice na povrch 95x95x50mm krytí IP54 tmavě šedá</t>
  </si>
  <si>
    <t>34571476</t>
  </si>
  <si>
    <t>krabice lištová PVC přístrojová čtvercová 80x80mm hluboká</t>
  </si>
  <si>
    <t>34571004</t>
  </si>
  <si>
    <t>lišta elektroinstalační hranatá PVC 20x20mm</t>
  </si>
  <si>
    <t>34571008</t>
  </si>
  <si>
    <t>lišta elektroinstalační hranatá PVC 40x40mm</t>
  </si>
  <si>
    <t>34571092</t>
  </si>
  <si>
    <t>trubka elektroinstalační tuhá z PVC D 17,4/20 mm, délka 3m</t>
  </si>
  <si>
    <t>741.2100.2</t>
  </si>
  <si>
    <t>Kabel silový, izolace PVC</t>
  </si>
  <si>
    <t>741122642</t>
  </si>
  <si>
    <t>Montáž kabelů měděných bez ukončení uložených pevně plných kulatých nebo bezhalogenových (např. CYKY) počtu a průřezu žil 5x4 až 6 mm2</t>
  </si>
  <si>
    <t>741122623</t>
  </si>
  <si>
    <t>Montáž kabelů měděných bez ukončení uložených pevně plných kulatých nebo bezhalogenových (např. CYKY) počtu a průřezu žil 4x10 mm2</t>
  </si>
  <si>
    <t>741122643</t>
  </si>
  <si>
    <t>Montáž kabelů měděných bez ukončení uložených pevně plných kulatých nebo bezhalogenových (např. CYKY) počtu a průřezu žil 5x10 mm2</t>
  </si>
  <si>
    <t>741122644</t>
  </si>
  <si>
    <t>Montáž kabelů měděných bez ukončení uložených pevně plných kulatých nebo bezhalogenových (např. CYKY) počtu a průřezu žil 5x16 mm2</t>
  </si>
  <si>
    <t>741122624</t>
  </si>
  <si>
    <t>Montáž kabelů měděných bez ukončení uložených pevně plných kulatých nebo bezhalogenových (např. CYKY) počtu a průřezu žil 4x16 až 25 mm2</t>
  </si>
  <si>
    <t>741122625</t>
  </si>
  <si>
    <t>Montáž kabelů měděných bez ukončení uložených pevně plných kulatých nebo bezhalogenových (např. CYKY) počtu a průřezu žil 4x35 mm2</t>
  </si>
  <si>
    <t>741122632</t>
  </si>
  <si>
    <t>Montáž kabelů měděných bez ukončení uložených pevně plných kulatých nebo bezhalogenových (např. CYKY) počtu a průřezu žil 3x50+35 až 95+50 mm2</t>
  </si>
  <si>
    <t>741122633</t>
  </si>
  <si>
    <t>Montáž kabelů měděných bez ukončení uložených pevně plných kulatých nebo bezhalogenových (např. CYKY) počtu a průřezu žil 3x150 až 185 mm2, 3x120+50 až 150+70 m</t>
  </si>
  <si>
    <t>Montáž kabelů měděných bez ukončení uložených pevně plných kulatých nebo bezhalogenových (např. CYKY) počtu a průřezu žil 3x150 až 185 mm2, 3x120+50 až 150+70 mm2</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</si>
  <si>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</si>
  <si>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</si>
  <si>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</si>
  <si>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</si>
  <si>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</si>
  <si>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</si>
  <si>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741130004</t>
  </si>
  <si>
    <t>Ukončení vodičů a kabelů izolovaných s označením a zapojením v rozváděči nebo na přístroji, průřezu žíly do 6 mm2</t>
  </si>
  <si>
    <t>741130006</t>
  </si>
  <si>
    <t>Ukončení vodičů a kabelů izolovaných s označením a zapojením v rozváděči nebo na přístroji, průřezu žíly do 16 mm2</t>
  </si>
  <si>
    <t>741130007</t>
  </si>
  <si>
    <t>Ukončení vodičů a kabelů izolovaných s označením a zapojením v rozváděči nebo na přístroji, průřezu žíly do 25 mm2</t>
  </si>
  <si>
    <t>741130008</t>
  </si>
  <si>
    <t>Ukončení vodičů a kabelů izolovaných s označením a zapojením v rozváděči nebo na přístroji, průřezu žíly do 35 mm2</t>
  </si>
  <si>
    <t>741130011</t>
  </si>
  <si>
    <t>Ukončení vodičů a kabelů izolovaných s označením a zapojením v rozváděči nebo na přístroji, průřezu žíly do 50 mm2</t>
  </si>
  <si>
    <t>741130012</t>
  </si>
  <si>
    <t>Ukončení vodičů a kabelů izolovaných s označením a zapojením v rozváděči nebo na přístroji, průřezu žíly do 70 mm2</t>
  </si>
  <si>
    <t>741130013</t>
  </si>
  <si>
    <t>Ukončení vodičů a kabelů izolovaných s označením a zapojením v rozváděči nebo na přístroji, průřezu žíly do 95 mm2</t>
  </si>
  <si>
    <t>741130014</t>
  </si>
  <si>
    <t>Ukončení vodičů a kabelů izolovaných s označením a zapojením v rozváděči nebo na přístroji, průřezu žíly do 120 mm2</t>
  </si>
  <si>
    <t>34111036</t>
  </si>
  <si>
    <t>kabel instalační jádro Cu plné izolace PVC plášť PVC 450/750V (CYKY) 3x2,5mm2</t>
  </si>
  <si>
    <t>34111042</t>
  </si>
  <si>
    <t>kabel instalační jádro Cu plné izolace PVC plášť PVC 450/750V (CYKY) 3x4mm2</t>
  </si>
  <si>
    <t>34111048</t>
  </si>
  <si>
    <t>kabel instalační jádro Cu plné izolace PVC plášť PVC 450/750V (CYKY) 3x6mm2</t>
  </si>
  <si>
    <t>34111094</t>
  </si>
  <si>
    <t>kabel instalační jádro Cu plné izolace PVC plášť PVC 450/750V (CYKY) 5x2,5mm2</t>
  </si>
  <si>
    <t>34111098</t>
  </si>
  <si>
    <t>kabel instalační jádro Cu plné izolace PVC plášť PVC 450/750V (CYKY) 5x4mm2</t>
  </si>
  <si>
    <t>34111100</t>
  </si>
  <si>
    <t>kabel instalační jádro Cu plné izolace PVC plášť PVC 450/750V (CYKY) 5x6mm2</t>
  </si>
  <si>
    <t>34111076</t>
  </si>
  <si>
    <t>kabel instalační jádro Cu plné izolace PVC plášť PVC 450/750V (CYKY) 4x10mm2</t>
  </si>
  <si>
    <t>34113034</t>
  </si>
  <si>
    <t>kabel instalační jádro Cu plné izolace PVC plášť PVC 450/750V (CYKY) 5x10mm2</t>
  </si>
  <si>
    <t>34113035</t>
  </si>
  <si>
    <t>kabel instalační jádro Cu plné izolace PVC plášť PVC 450/750V (CYKY) 5x16mm2</t>
  </si>
  <si>
    <t>34111610</t>
  </si>
  <si>
    <t>kabel silový jádro Cu izolace PVC plášť PVC 0,6/1kV (1-CYKY) 4x25mm2</t>
  </si>
  <si>
    <t>34111620</t>
  </si>
  <si>
    <t>kabel silový jádro Cu izolace PVC plášť PVC 0,6/1kV (1-CYKY) 4x35mm2</t>
  </si>
  <si>
    <t>34111649</t>
  </si>
  <si>
    <t>kabel silový jádro Cu izolace PVC plášť PVC 0,6/1kV (1-CYKY) 3x95+50mm2</t>
  </si>
  <si>
    <t>34111655</t>
  </si>
  <si>
    <t>kabel silový jádro Cu izolace PVC plášť PVC 0,6/1kV (1-CYKY) 3x120+70mm2</t>
  </si>
  <si>
    <t>34141043</t>
  </si>
  <si>
    <t>vodič propojovací jádro Cu plné dvojitá izolace PVC 450/750V (CYY) 1x4mm2</t>
  </si>
  <si>
    <t>34141044</t>
  </si>
  <si>
    <t>vodič propojovací jádro Cu plné dvojitá izolace PVC 450/750V (CYY) 1x6mm2</t>
  </si>
  <si>
    <t>34141045</t>
  </si>
  <si>
    <t>vodič propojovací jádro Cu plné dvojitá izolace PVC 450/750V (CYY) 1x10mm2</t>
  </si>
  <si>
    <t>34111194</t>
  </si>
  <si>
    <t>vodič silový jádro Cu izolace PVC plášť PVC 0,6/1kV (1-YY) 1x25mm2</t>
  </si>
  <si>
    <t>741.2100.3</t>
  </si>
  <si>
    <t>Domovní elektrické přístroje</t>
  </si>
  <si>
    <t>7412100.075R</t>
  </si>
  <si>
    <t>D + M_Vypínací tlačítko XALD112E_Ovládací skříňka jednotlačítková lícující, 1Z + 1V - červená</t>
  </si>
  <si>
    <t>741310101</t>
  </si>
  <si>
    <t>Montáž spínačů jedno nebo dvoupólových polozapuštěných nebo zapuštěných se zapojením vodičů bezšroubové připojení spínačů, řazení 1-jednopólových</t>
  </si>
  <si>
    <t>741310121</t>
  </si>
  <si>
    <t>Montáž spínačů jedno nebo dvoupólových polozapuštěných nebo zapuštěných se zapojením vodičů bezšroubové připojení přepínačů, řazení 5-sériových</t>
  </si>
  <si>
    <t>741310122</t>
  </si>
  <si>
    <t>Montáž spínačů jedno nebo dvoupólových polozapuštěných nebo zapuštěných se zapojením vodičů bezšroubové připojení přepínačů, řazení 6-střídavých</t>
  </si>
  <si>
    <t>741310125</t>
  </si>
  <si>
    <t>Montáž spínačů jedno nebo dvoupólových polozapuštěných nebo zapuštěných se zapojením vodičů bezšroubové připojení přepínačů, řazení 6+6-dvojitých střídavých</t>
  </si>
  <si>
    <t>741310126</t>
  </si>
  <si>
    <t>Montáž spínačů jedno nebo dvoupólových polozapuštěných nebo zapuštěných se zapojením vodičů bezšroubové připojení přepínačů, řazení 7-křížových</t>
  </si>
  <si>
    <t>741310102</t>
  </si>
  <si>
    <t>Montáž spínačů jedno nebo dvoupólových polozapuštěných nebo zapuštěných se zapojením vodičů bezšroubové připojení spínačů, řazení 1S-jednopólových se signální d</t>
  </si>
  <si>
    <t>Montáž spínačů jedno nebo dvoupólových polozapuštěných nebo zapuštěných se zapojením vodičů bezšroubové připojení spínačů, řazení 1S-jednopólových se signální doutnavkou</t>
  </si>
  <si>
    <t>741310112</t>
  </si>
  <si>
    <t>Montáž spínačů jedno nebo dvoupólových polozapuštěných nebo zapuštěných se zapojením vodičů bezšroubové připojení ovladačů, řazení 1/0-tlačítkových zapínacích</t>
  </si>
  <si>
    <t>741310114</t>
  </si>
  <si>
    <t>Montáž spínačů jedno nebo dvoupólových polozapuštěných nebo zapuštěných se zapojením vodičů bezšroubové připojení ovladačů, řazení 1/0So-tlačítkových zapínacích</t>
  </si>
  <si>
    <t>Montáž spínačů jedno nebo dvoupólových polozapuštěných nebo zapuštěných se zapojením vodičů bezšroubové připojení ovladačů, řazení 1/0So-tlačítkových zapínacích s orientační doutnavkou</t>
  </si>
  <si>
    <t>741311004</t>
  </si>
  <si>
    <t>Montáž spínačů speciálních se zapojením vodičů čidla pohybu nástěnného</t>
  </si>
  <si>
    <t>741311021</t>
  </si>
  <si>
    <t>Montáž spínačů speciálních se zapojením vodičů sporákových přípojek s doutnavkou</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</si>
  <si>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</si>
  <si>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</si>
  <si>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</si>
  <si>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741310251</t>
  </si>
  <si>
    <t>Montáž spínačů jedno nebo dvoupólových polozapuštěných nebo zapuštěných se zapojením vodičů šroubové připojení, pro prostředí venkovní nebo mokré spínačů, řazen</t>
  </si>
  <si>
    <t>Montáž spínačů jedno nebo dvoupólových polozapuštěných nebo zapuštěných se zapojením vodičů šroubové připojení, pro prostředí venkovní nebo mokré spínačů, řazení 1-jednopólových</t>
  </si>
  <si>
    <t>741310261</t>
  </si>
  <si>
    <t>Montáž spínačů jedno nebo dvoupólových polozapuštěných nebo zapuštěných se zapojením vodičů šroubové připojení, pro prostředí venkovní nebo mokré přepínačů, řaz</t>
  </si>
  <si>
    <t>Montáž spínačů jedno nebo dvoupólových polozapuštěných nebo zapuštěných se zapojením vodičů šroubové připojení, pro prostředí venkovní nebo mokré přepínačů, řazení 5-sériových</t>
  </si>
  <si>
    <t>741310263</t>
  </si>
  <si>
    <t>Montáž spínačů jedno nebo dvoupólových polozapuštěných nebo zapuštěných se zapojením vodičů šroubové připojení, pro prostředí venkovní nebo mokré přepínačů, řazení 6-střídavých</t>
  </si>
  <si>
    <t>741310269</t>
  </si>
  <si>
    <t>Montáž spínačů jedno nebo dvoupólových polozapuštěných nebo zapuštěných se zapojením vodičů šroubové připojení, pro prostředí venkovní nebo mokré přepínačů, řazení 7-křížových</t>
  </si>
  <si>
    <t>741313082</t>
  </si>
  <si>
    <t>Montáž zásuvek domovních se zapojením vodičů šroubové připojení venkovní nebo mokré, provedení 2P + PE</t>
  </si>
  <si>
    <t>741313085</t>
  </si>
  <si>
    <t>Montáž zásuvek domovních se zapojením vodičů šroubové připojení venkovní nebo mokré, provedení 3P + N + PE</t>
  </si>
  <si>
    <t>741310411</t>
  </si>
  <si>
    <t>Montáž spínačů tří nebo čtyřpólových nástěnných se zapojením vodičů, pro prostředí venkovní nebo mokré do 16 A</t>
  </si>
  <si>
    <t>741310412</t>
  </si>
  <si>
    <t>Montáž spínačů tří nebo čtyřpólových nástěnných se zapojením vodičů, pro prostředí venkovní nebo mokré do 25 A</t>
  </si>
  <si>
    <t>741310413</t>
  </si>
  <si>
    <t>Montáž spínačů tří nebo čtyřpólových nástěnných se zapojením vodičů, pro prostředí venkovní nebo mokré do 63 A</t>
  </si>
  <si>
    <t>7412100.097R</t>
  </si>
  <si>
    <t>D + M_Podlahová přístrojová krabice včetně nosiče přístrojů a víka - 4x zásuvka 230V/16A, 1x přep.ochrana</t>
  </si>
  <si>
    <t>34539010</t>
  </si>
  <si>
    <t>přístroj spínače jednopólového, řazení 1, 1So bezšroubové svorky</t>
  </si>
  <si>
    <t>34539049</t>
  </si>
  <si>
    <t>kryt spínače jednoduchý</t>
  </si>
  <si>
    <t>34539059</t>
  </si>
  <si>
    <t>rámeček jednonásobný</t>
  </si>
  <si>
    <t>34539002</t>
  </si>
  <si>
    <t>přístroj přepínače sériového, řazení 5 šroubové svorky</t>
  </si>
  <si>
    <t>34539050</t>
  </si>
  <si>
    <t>kryt spínače dělený</t>
  </si>
  <si>
    <t>34539013</t>
  </si>
  <si>
    <t>přístroj přepínače střídavého, řazení 6, 6So bezšroubové svorky</t>
  </si>
  <si>
    <t>34539017</t>
  </si>
  <si>
    <t>přístroj přepínače střídavého dvojitého, řazení 6+6(6+1) bezšroubové svorky</t>
  </si>
  <si>
    <t>34539014</t>
  </si>
  <si>
    <t>přístroj přepínače křížového, řazení 7, 7So bezšroubové svorky</t>
  </si>
  <si>
    <t>34539015</t>
  </si>
  <si>
    <t>přístroj spínače jednopólového, řazení 1, 1So, 1S bezšroubové svorky</t>
  </si>
  <si>
    <t>34539025</t>
  </si>
  <si>
    <t>LED orientační 0,5 mA, červené světlo (červený límec, červená tečka)</t>
  </si>
  <si>
    <t>34539051</t>
  </si>
  <si>
    <t>kryt spínače jednoduchý, s průzorem</t>
  </si>
  <si>
    <t>34539020</t>
  </si>
  <si>
    <t>přístroj ovládače zapínacího dvojitého, řazení 1/0+1/0 bezšroubové svorky</t>
  </si>
  <si>
    <t>345390.R01</t>
  </si>
  <si>
    <t>infrapasivní spínač (pohyb. čidlo)</t>
  </si>
  <si>
    <t>34535098.R01</t>
  </si>
  <si>
    <t>3p vypínač - 3x230/400V, 16A (sporák. kombinace)</t>
  </si>
  <si>
    <t>34555241</t>
  </si>
  <si>
    <t>přístroj zásuvky zápustné jednonásobné, krytka s clonkami, bezšroubové svorky</t>
  </si>
  <si>
    <t>34535015</t>
  </si>
  <si>
    <t>spínač nástěnný jednopólový, řazení 1, IP44, šroubové svorky</t>
  </si>
  <si>
    <t>34535039</t>
  </si>
  <si>
    <t>přepínač zápustný sériový, řazení 5, IP44, šroubové svorky</t>
  </si>
  <si>
    <t>34535040</t>
  </si>
  <si>
    <t>přepínač zápustný střídavý, řazení 6, IP44, šroubové svorky</t>
  </si>
  <si>
    <t>34535041</t>
  </si>
  <si>
    <t>přepínač zápustný křížový, řazení 7, IP44, šroubové svorky</t>
  </si>
  <si>
    <t>34555229</t>
  </si>
  <si>
    <t>zásuvka nástěnná jednonásobná s víčkem, IP44, šroubové svorky</t>
  </si>
  <si>
    <t>35811477</t>
  </si>
  <si>
    <t>zásuvka nástěnná 16A - 5pól, řazení 3P+N+PE IP44, šroubové svorky</t>
  </si>
  <si>
    <t>34535125.R01</t>
  </si>
  <si>
    <t>SPÍNAČE PRŮMYSLOVÉ NÁSTĚNNÉ - 3x230/400V, 16A, IP65</t>
  </si>
  <si>
    <t>34535125.R02</t>
  </si>
  <si>
    <t>SPÍNAČE PRŮMYSLOVÉ NÁSTĚNNÉ - 3x230/400V, 20A, IP65</t>
  </si>
  <si>
    <t>34535125.R03</t>
  </si>
  <si>
    <t>SPÍNAČE PRŮMYSLOVÉ NÁSTĚNNÉ - 3x230/400V, 32A, IP65</t>
  </si>
  <si>
    <t>34535125.R04</t>
  </si>
  <si>
    <t>SPÍNAČE PRŮMYSLOVÉ NÁSTĚNNÉ - 3x230/400V, 40A, IP65</t>
  </si>
  <si>
    <t>741.2100.4</t>
  </si>
  <si>
    <t>Připojení spotřebičů</t>
  </si>
  <si>
    <t>7412100.098R</t>
  </si>
  <si>
    <t>D + M_Připojení elektrických spotřebičů - ventilátor</t>
  </si>
  <si>
    <t>7412100.099R</t>
  </si>
  <si>
    <t>D + M_Připojení elektrických spotřebičů - el.sporák</t>
  </si>
  <si>
    <t>7412100.100R</t>
  </si>
  <si>
    <t>D + M_Připojení elektrických spotřebičů - klimajednotka</t>
  </si>
  <si>
    <t>7412100.179R</t>
  </si>
  <si>
    <t>D + M_Připojení elektrických spotřebičů - dveřní clona</t>
  </si>
  <si>
    <t>7412100.101R</t>
  </si>
  <si>
    <t>D + M_Připojení elektrických spotřebičů - VZT jednotka</t>
  </si>
  <si>
    <t>7412100.102R</t>
  </si>
  <si>
    <t>D + M_Připojení elektrických spotřebičů - el.ohřívač</t>
  </si>
  <si>
    <t>7412100.103R</t>
  </si>
  <si>
    <t>D + M_Připojení elektrických spotřebičů - osoušeč rukou</t>
  </si>
  <si>
    <t>7412100.104R</t>
  </si>
  <si>
    <t>D + M_Připojení elektrických spotřebičů - čerpadlo</t>
  </si>
  <si>
    <t>7412100.105R</t>
  </si>
  <si>
    <t>D + M_Připojení elektrických spotřebičů - gastrotechnologie</t>
  </si>
  <si>
    <t>7412100.106R</t>
  </si>
  <si>
    <t>D + M_Připojení elektrických spotřebičů - tepelné čerpadlo - jednotka</t>
  </si>
  <si>
    <t>7412100.107R</t>
  </si>
  <si>
    <t>D + M_Připojení elektrických spotřebičů - tepelné čerpadlo - top. jednotka</t>
  </si>
  <si>
    <t>7412100.108R</t>
  </si>
  <si>
    <t>D + M_Připojení elektrických spotřebičů - aut. splachovače, ...</t>
  </si>
  <si>
    <t>741.2100.5</t>
  </si>
  <si>
    <t>SVÍTIDLA (včetně zdrojů a potřebného příslušenství)_VIZ. LEGENDA SVÍTIDEL</t>
  </si>
  <si>
    <t>7412100.109R</t>
  </si>
  <si>
    <t>D + M_B1 - LED interiérové stropní, 2700K, 3000-4000lm</t>
  </si>
  <si>
    <t>7412100.110R</t>
  </si>
  <si>
    <t>D + M_B2 - LED interiérové stropní, 2700K, 1500lm</t>
  </si>
  <si>
    <t>7412100.111R</t>
  </si>
  <si>
    <t>D + M_B3 - LED interiérové stropní (do koupelny), 2700K, 2000lm, IP23, tř.II</t>
  </si>
  <si>
    <t>7412100.112R</t>
  </si>
  <si>
    <t>D + M_B4 - LED interiérové nástěnné (nad umyvadlo), 2700K, 1000lm, IP23, tř.II</t>
  </si>
  <si>
    <t>7412100.113R</t>
  </si>
  <si>
    <t>D + M_B5 - LED osvětlení kuch. linky - součást dodávky kuch. linky - POUZE PŘIPOJENÍ</t>
  </si>
  <si>
    <t>7412100.114R</t>
  </si>
  <si>
    <t>D + M_B6 - LED interiérové závěsné, 2700K, 1000lm</t>
  </si>
  <si>
    <t>7412100.115R</t>
  </si>
  <si>
    <t>D + M_C1 - LED interiérové stropní (kruhové), 3000K, 2000lm</t>
  </si>
  <si>
    <t>7412100.116R</t>
  </si>
  <si>
    <t>D + M_C2 - LED interiérové stropní (kruhové), 3000K, 3400lm</t>
  </si>
  <si>
    <t>7412100.117R</t>
  </si>
  <si>
    <t>D + M_C3 - LED interiérové nástěnné, 3000K, 1000lm</t>
  </si>
  <si>
    <t>7412100.118R</t>
  </si>
  <si>
    <t>D + M_C5 - LED osvětlení kuch. linky - součást dodávky kuch. linky - POUZE PŘIPOJENÍ -</t>
  </si>
  <si>
    <t>7412100.119R</t>
  </si>
  <si>
    <t>D + M_D1 - LED interiérové stropní (deskové), 3000K, 2800lm</t>
  </si>
  <si>
    <t>7412100.120R</t>
  </si>
  <si>
    <t>D + M_D2 - LED interiérové stropní (deskové), 3000K, 3400lm</t>
  </si>
  <si>
    <t>7412100.121R</t>
  </si>
  <si>
    <t>D + M_D3 - LED interiérové stropní (deskové), 3000K, 4000lm</t>
  </si>
  <si>
    <t>7412100.122R</t>
  </si>
  <si>
    <t>D + M_E3 - LED stropní plošné, 4000K, 3600lm, s optickým krytem</t>
  </si>
  <si>
    <t>7412100.123R</t>
  </si>
  <si>
    <t>D + M_E4 - LED stropní plošné, 4000K, 3600lm, s optickým krytem</t>
  </si>
  <si>
    <t>7412100.124R</t>
  </si>
  <si>
    <t>D + M_F3 - LED interiérové závěsné (koule), 3000K, 5880lm</t>
  </si>
  <si>
    <t>7412100.125R</t>
  </si>
  <si>
    <t>D + M_G2 - LED interiérové přisazené stropní (koule), 3000K, 2970lm, IP23, tř.II</t>
  </si>
  <si>
    <t>7412100.126R</t>
  </si>
  <si>
    <t>D + M_G3 - LED interiérové přisazené nástěnné (koule), 3000K, 1070lm, IP23, tř.II</t>
  </si>
  <si>
    <t>7412100.127R</t>
  </si>
  <si>
    <t>D + M_H1 - LED pásek v liště (6.5m), 3000K, 470lm/m, DC24V, IP54 - atypické nasvícení haly</t>
  </si>
  <si>
    <t>7412100.128R</t>
  </si>
  <si>
    <t>D + M_Napájecí zdroj 230V/24V DC, 100W, IP67</t>
  </si>
  <si>
    <t>7412100.129R</t>
  </si>
  <si>
    <t>D + M_H2 - LED závěsné, tvarované svítidlo (oblouk), 4000K, 5984lm, 40W,IP20 ) - atypické nasvícení haly</t>
  </si>
  <si>
    <t>7412100.130R</t>
  </si>
  <si>
    <t>D + M_I1 - LED interiérové přisazené liniové, 4000K, 1000lm, IP23</t>
  </si>
  <si>
    <t>7412100.131R</t>
  </si>
  <si>
    <t>D + M_I2 - LED interiérové nasvícení pokladny - koordinovat s doavatelem interiéru</t>
  </si>
  <si>
    <t>7412100.132R</t>
  </si>
  <si>
    <t>D + M_N1 - LED venkovní, přisazené, 3000K, 1000lm, IP54 - venkovní svítidlo</t>
  </si>
  <si>
    <t>7412100.133R</t>
  </si>
  <si>
    <t>D + M_O1 - LED průmyslové stropní přisazené (kruhové), 3000K, 2000lm, IP43, montáž na hořlavé podklady</t>
  </si>
  <si>
    <t>7412100.134R</t>
  </si>
  <si>
    <t>D + M_O2 - LED průmyslové nástěnné přisazené (kruhové), 3000K, 2000lm, IP43, montáž na hořlavé podklady</t>
  </si>
  <si>
    <t>7412100.135R</t>
  </si>
  <si>
    <t>D + M_P1 - LED průmyslové přisazené limniové, 3000K, 3700lm, IP54, IK08</t>
  </si>
  <si>
    <t>7412100.136R</t>
  </si>
  <si>
    <t>D + M_P2 - LED průmyslové přisazené limniové, 3000K, 4200lm, IP54, IK08</t>
  </si>
  <si>
    <t>7412100.137R</t>
  </si>
  <si>
    <t>D + M_P3 - LED průmyslové přisazené limniové, 3000K, 6400lm, IP54, IK08</t>
  </si>
  <si>
    <t>7412100.138R</t>
  </si>
  <si>
    <t>D + M_R1 - LED reflektor (nepřímé nasvícení soc. zařízení), 4000K, 8000lm, IP54</t>
  </si>
  <si>
    <t>7412100.139R</t>
  </si>
  <si>
    <t>D + M_R2 - LED reflektor (nepřímé nasvícení nad světlíkem odb. haly), 4000K, 5000lm, IP54</t>
  </si>
  <si>
    <t>7412100.140R</t>
  </si>
  <si>
    <t>D + M_R3 - LED reflektor (nasvícení venkovních nápisů), 4000K, 2500lm, IP65</t>
  </si>
  <si>
    <t>7412100.141R</t>
  </si>
  <si>
    <t>Montáž_V1 - LED, 22W - dodávka VZT</t>
  </si>
  <si>
    <t>7412100.142R</t>
  </si>
  <si>
    <t>Montáž_V2 - LED, 44W - dodávka VZT</t>
  </si>
  <si>
    <t>7412100.143R</t>
  </si>
  <si>
    <t>Montáž_V3 - LED, 65W - dodávka VZT</t>
  </si>
  <si>
    <t>7412100.144R</t>
  </si>
  <si>
    <t>Montáž_W1 - Prosvětlený nápis- dodávka Infosystému</t>
  </si>
  <si>
    <t>7412100.145R</t>
  </si>
  <si>
    <t>D + M_Y - SE, 1h - autonomní nouzový zdroj do základního svítidla</t>
  </si>
  <si>
    <t>7412100.146R</t>
  </si>
  <si>
    <t>D + M_Z1 - autonomní nouzové (s vl. zdrojem a aut. spínáním) - 800lm, SE 1h - stropní</t>
  </si>
  <si>
    <t>7412100.147R</t>
  </si>
  <si>
    <t>D + M_Z2 - autonomní nouzové (s vl. zdrojem a aut. spínáním) - 800lm, SE 1h - nástěnné</t>
  </si>
  <si>
    <t>741.2100.6</t>
  </si>
  <si>
    <t>Systém izolovaného hromosvodu</t>
  </si>
  <si>
    <t>7412100.148R</t>
  </si>
  <si>
    <t>D + M_105 330 Podpůrná trubka GFK/Al L 3200 mm, jímač 1 m</t>
  </si>
  <si>
    <t>7412100.149R</t>
  </si>
  <si>
    <t>D + M_819 294 Sada pro upevnění 4 vodičů HVI long D20 na podpůrnou trubku</t>
  </si>
  <si>
    <t>7412100.150R</t>
  </si>
  <si>
    <t>D + M_540 103 Uzemňovací objímka na anténní stožár 3/4"-3"</t>
  </si>
  <si>
    <t>7412100.151R</t>
  </si>
  <si>
    <t>D + M_105 245 Průchohodka k držáku jímače do plochy střechy černá</t>
  </si>
  <si>
    <t>7412100.152R</t>
  </si>
  <si>
    <t>D + M_819 196 Připojovací prvek HVI long D 23 vně podpůrné trubky</t>
  </si>
  <si>
    <t>7412100.153R</t>
  </si>
  <si>
    <t>D + M_819 148 Připojovací sada HVI long D 23 vně podpůrné trubky</t>
  </si>
  <si>
    <t>7412100.154R</t>
  </si>
  <si>
    <t>D + M_105 342 Svislý úchyt na stěnu pro trubky D 40-50 mm odstup odstěny 46 mm</t>
  </si>
  <si>
    <t>7412100.155R</t>
  </si>
  <si>
    <t>D + M_819 136 Vodič HVI long šedý D 23 buben 100 m</t>
  </si>
  <si>
    <t>7412100.156R</t>
  </si>
  <si>
    <t>D + M_819 132 Vodič HVI long šedý D 23 v požadované délce min délka 6 m bez koncovek</t>
  </si>
  <si>
    <t>7412100.157R</t>
  </si>
  <si>
    <t>D + M_275 252 Kovová podpěra vodiče HVI 20/23 mm otvor 5,5 x10 mm</t>
  </si>
  <si>
    <t>7412100.158R</t>
  </si>
  <si>
    <t>D + M_276 016 Plastový sokl pro držák DEHNhold - šedý</t>
  </si>
  <si>
    <t>7412100.159R</t>
  </si>
  <si>
    <t>D + M_206 389 PV 22 nerez rozsah 2- 8 mm</t>
  </si>
  <si>
    <t>7412100.160R</t>
  </si>
  <si>
    <t>D + M_275 251 Kovová podpěra vodiče HVI 20/23 mm M6</t>
  </si>
  <si>
    <t>7412100.161R</t>
  </si>
  <si>
    <t>D + M_549 001 Skříň pro zkušební svorky litina se zkušební svorkou</t>
  </si>
  <si>
    <t>7412100.162R</t>
  </si>
  <si>
    <t>D + M_TRUBKA flexibilní DN63</t>
  </si>
  <si>
    <t>741.2100.7</t>
  </si>
  <si>
    <t>Hodinová zúčtovací sazba</t>
  </si>
  <si>
    <t>Pomocné 1141 stavební práce 1141.00=1 141.000 [A] 
Demontáž stávajícího zařízení 358.00=358.000 [B] 
Celkem: 1141+358=1 499.000 [C]</t>
  </si>
  <si>
    <t>HZS2232</t>
  </si>
  <si>
    <t>Hodinové zúčtovací sazby profesí PSV provádění stavebních instalací elektrikář odborný</t>
  </si>
  <si>
    <t>Napojení na stávající zařízení 24=24.000 [A] 
Zabezpečení pracoviště 128=128.000 [B] 
 Montážní práce spojené se zajištěním chodu - zřízení provizorních instalací, přepojování v průběhu výstavby 188=188.000 [C] 
Koordinace postupu prací s ostatními profesemi 120=120.000 [D] 
Spolupráce s dodavateli při zapojování 24 zkouškách 16=16.000 [E] 
Celkem: 24+128+188+120+16=476.000 [F]</t>
  </si>
  <si>
    <t>741.2100.8</t>
  </si>
  <si>
    <t>Revize a Zkoušky</t>
  </si>
  <si>
    <t>741810003</t>
  </si>
  <si>
    <t>Zkoušky a prohlídky elektrických rozvodů a zařízení celková prohlídka a vyhotovení revizní zprávy pro objem montážních prací přes 500 do 1000 tis. Kč</t>
  </si>
  <si>
    <t>741820102</t>
  </si>
  <si>
    <t>Měření osvětlovacího zařízení intenzity osvětlení na pracovišti do 50 svítidel</t>
  </si>
  <si>
    <t>7412100.172R</t>
  </si>
  <si>
    <t>Zajištění průkazu UTZ ke kolaudaci</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</si>
  <si>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</si>
  <si>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</si>
  <si>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</si>
  <si>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741.2100.9</t>
  </si>
  <si>
    <t>7412100.173R</t>
  </si>
  <si>
    <t>Podružný materiál</t>
  </si>
  <si>
    <t>7412100.174R</t>
  </si>
  <si>
    <t>DODÁVKY ZA</t>
  </si>
  <si>
    <t>Dodávky zařízení</t>
  </si>
  <si>
    <t>7412100.001R</t>
  </si>
  <si>
    <t>Rozvaděč RE1.1</t>
  </si>
  <si>
    <t>7412100.002R</t>
  </si>
  <si>
    <t>Rozvaděč RE1.2</t>
  </si>
  <si>
    <t>7412100.003R</t>
  </si>
  <si>
    <t>Rozvaděč RE2</t>
  </si>
  <si>
    <t>7412100.004R</t>
  </si>
  <si>
    <t>Rozvaděč RE3</t>
  </si>
  <si>
    <t>7412100.005R</t>
  </si>
  <si>
    <t>Rozvaděč RE4</t>
  </si>
  <si>
    <t>7412100.006R</t>
  </si>
  <si>
    <t>Rozvaděč R1.0.1</t>
  </si>
  <si>
    <t>7412100.007R</t>
  </si>
  <si>
    <t>Rozvaděč R1.1.1</t>
  </si>
  <si>
    <t>7412100.008R</t>
  </si>
  <si>
    <t>Rozvaděč R1.1.1.2</t>
  </si>
  <si>
    <t>7412100.009R</t>
  </si>
  <si>
    <t>Rozvaděč R1.1.1.3</t>
  </si>
  <si>
    <t>7412100.010R</t>
  </si>
  <si>
    <t>Rozvaděč RS1.1.2</t>
  </si>
  <si>
    <t>7412100.011R</t>
  </si>
  <si>
    <t>Rozvaděč RS1.1.2.1</t>
  </si>
  <si>
    <t>7412100.012R</t>
  </si>
  <si>
    <t>Rozvaděč RB1.2.1</t>
  </si>
  <si>
    <t>7412100.013R</t>
  </si>
  <si>
    <t>Rozvaděč R1.3.1</t>
  </si>
  <si>
    <t>7412100.014R</t>
  </si>
  <si>
    <t>Rozvaděč R1.1.3</t>
  </si>
  <si>
    <t>7412100.015R</t>
  </si>
  <si>
    <t>Rozvaděč R2.1.1</t>
  </si>
  <si>
    <t>7412100.016R</t>
  </si>
  <si>
    <t>Rozvaděč R2.1.2</t>
  </si>
  <si>
    <t>7412100.017R</t>
  </si>
  <si>
    <t>Rozvaděč RS3.1.1</t>
  </si>
  <si>
    <t>7412100.018R</t>
  </si>
  <si>
    <t>Rozvaděč RS3.1.1.1</t>
  </si>
  <si>
    <t>7412100.019R</t>
  </si>
  <si>
    <t>Rozvaděč R3.1.2</t>
  </si>
  <si>
    <t>7412100.020R</t>
  </si>
  <si>
    <t>Rozvaděč R3.1.3</t>
  </si>
  <si>
    <t>7412100.021R</t>
  </si>
  <si>
    <t>Rozvaděč R3.1.4</t>
  </si>
  <si>
    <t>7412100.022R</t>
  </si>
  <si>
    <t>Rozvaděč R3.1.5</t>
  </si>
  <si>
    <t>7412100.023R</t>
  </si>
  <si>
    <t>Rozvaděč R3.1.6</t>
  </si>
  <si>
    <t>7412100.024R</t>
  </si>
  <si>
    <t>Rozvaděč RB3.2.1</t>
  </si>
  <si>
    <t>7412100.025R</t>
  </si>
  <si>
    <t>Rozvaděč RB3.2.2</t>
  </si>
  <si>
    <t>7412100.026R</t>
  </si>
  <si>
    <t>Rozvaděč RB3.2.3</t>
  </si>
  <si>
    <t>7412100.027R</t>
  </si>
  <si>
    <t>Rozvaděč RB3.2.4</t>
  </si>
  <si>
    <t>7412100.028R</t>
  </si>
  <si>
    <t>Rozvaděč RS4.1.1</t>
  </si>
  <si>
    <t>7412100.029R</t>
  </si>
  <si>
    <t>Rozvaděč RS4.1.1.1</t>
  </si>
  <si>
    <t>7412100.030R</t>
  </si>
  <si>
    <t>Rozvaděč R4.1.2</t>
  </si>
  <si>
    <t>7412100.031R</t>
  </si>
  <si>
    <t>Rozvaděč R4.1.3</t>
  </si>
  <si>
    <t>7412100.032R</t>
  </si>
  <si>
    <t>Rozvaděč R4.1.4</t>
  </si>
  <si>
    <t>7412100.033R</t>
  </si>
  <si>
    <t>Rozvaděč RB4.2.1</t>
  </si>
  <si>
    <t>7412100.034R</t>
  </si>
  <si>
    <t>Rozvaděč RB4.2.2</t>
  </si>
  <si>
    <t>7412100.035R</t>
  </si>
  <si>
    <t>Ovládací tlačítkové skříně osvětlení MSO</t>
  </si>
  <si>
    <t>D.2.2.4</t>
  </si>
  <si>
    <t>Orientační systém</t>
  </si>
  <si>
    <t xml:space="preserve">  SO 77-77-01</t>
  </si>
  <si>
    <t>Orientační systém modro bílé provedení</t>
  </si>
  <si>
    <t>SO 77-77-01</t>
  </si>
  <si>
    <t>Doplňující konstrukce a práce železniční</t>
  </si>
  <si>
    <t>R1010</t>
  </si>
  <si>
    <t>Název stanice - tabule včetně upevnění - 2240x600</t>
  </si>
  <si>
    <t>R1011</t>
  </si>
  <si>
    <t>Rámová konstrukce pro uchacení tabule na zastřešení</t>
  </si>
  <si>
    <t>R1012</t>
  </si>
  <si>
    <t>Název stanice - tabule včetně upevnění - 2780x600</t>
  </si>
  <si>
    <t>R1013</t>
  </si>
  <si>
    <t>Směry jízdy vlaků 1360x460</t>
  </si>
  <si>
    <t>R1014</t>
  </si>
  <si>
    <t>Orientační hlasový majáček</t>
  </si>
  <si>
    <t>R1015</t>
  </si>
  <si>
    <t>Tabule orientačního systému 1240x440</t>
  </si>
  <si>
    <t>R1016</t>
  </si>
  <si>
    <t>Tabule orientačního systému 440x240</t>
  </si>
  <si>
    <t>R1017</t>
  </si>
  <si>
    <t>Tabule orientačního systému 640x240</t>
  </si>
  <si>
    <t>R1018</t>
  </si>
  <si>
    <t>Tabule orientačního systému 240x240</t>
  </si>
  <si>
    <t>R1019</t>
  </si>
  <si>
    <t>Tabule orientačního systému 100x100</t>
  </si>
  <si>
    <t>R1020</t>
  </si>
  <si>
    <t>Tabulce orientačního systému 1040x240</t>
  </si>
  <si>
    <t>R1021</t>
  </si>
  <si>
    <t>Tabulce orientačního systému 240x240</t>
  </si>
  <si>
    <t>R1022</t>
  </si>
  <si>
    <t>Tabulce orientačního systému 702x240</t>
  </si>
  <si>
    <t>R1023</t>
  </si>
  <si>
    <t>Hmatný štítek s informací o druhu WC</t>
  </si>
  <si>
    <t>R1024</t>
  </si>
  <si>
    <t>Hmatný štítek na mincovníku na placených WC</t>
  </si>
  <si>
    <t>R1025</t>
  </si>
  <si>
    <t>R1026</t>
  </si>
  <si>
    <t>R1027</t>
  </si>
  <si>
    <t>D.2.3</t>
  </si>
  <si>
    <t>Trakční a energetické zařízení</t>
  </si>
  <si>
    <t xml:space="preserve">  SO 77-86-01.1</t>
  </si>
  <si>
    <t>Rozvody VN, NN, osvětlení</t>
  </si>
  <si>
    <t>SO 77-86-01.1</t>
  </si>
  <si>
    <t>460010021</t>
  </si>
  <si>
    <t>Vytyčení trasy vedení kabelového (podzemního) v obvodu železniční stanice</t>
  </si>
  <si>
    <t>KM</t>
  </si>
  <si>
    <t>460131113</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</si>
  <si>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</si>
  <si>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 skupiny 3</t>
  </si>
  <si>
    <t>460391123</t>
  </si>
  <si>
    <t>Zásyp jam ručně s uložením výkopku ve vrstvách a úpravou povrchu s přemístění sypaniny ze vzdálenosti do 10 m se zhutněním z horniny třídy těžitelnosti I skupin</t>
  </si>
  <si>
    <t>Zásyp jam ručně s uložením výkopku ve vrstvách a úpravou povrchu s přemístění sypaniny ze vzdálenosti do 10 m se zhutněním z horniny třídy těžitelnosti I skupiny 3</t>
  </si>
  <si>
    <t>460641111</t>
  </si>
  <si>
    <t>Základové konstrukce základ bez bednění do rostlé zeminy z monolitického betonu tř. C 8/10</t>
  </si>
  <si>
    <t>460161172</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</si>
  <si>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</si>
  <si>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</si>
  <si>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460161722</t>
  </si>
  <si>
    <t>Hloubení zapažených i nezapažených kabelových rýh ručně včetně urovnání dna s přemístěním výkopku do vzdálenosti 3 m od okraje jámy nebo s naložením na dopravní prostředek šířky 80 cm hloubky 150 cm v hornině třídy těžitelnosti I skupiny 3</t>
  </si>
  <si>
    <t>460661511</t>
  </si>
  <si>
    <t>Kabelové lože z písku včetně podsypu, zhutnění a urovnání povrchu pro kabely nn zakryté plastovou fólií, šířky do 25 cm</t>
  </si>
  <si>
    <t>460671111</t>
  </si>
  <si>
    <t>Výstražná fólie z PVC pro krytí kabelů včetně vyrovnání povrchu rýhy, rozvinutí a uložení fólie šířky do 20 cm</t>
  </si>
  <si>
    <t>460242211</t>
  </si>
  <si>
    <t>Provizorní zajištění inženýrských sítí ve výkopech kabelů při křížení</t>
  </si>
  <si>
    <t>460431182</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</si>
  <si>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</si>
  <si>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 skupiny 3</t>
  </si>
  <si>
    <t>460431742</t>
  </si>
  <si>
    <t>Zásyp kabelových rýh ručně s přemístění sypaniny ze vzdálenosti do 10 m, s uložením výkopku ve vrstvách včetně zhutnění a úpravy povrchu šířky 80 cm hloubky 150</t>
  </si>
  <si>
    <t>Zásyp kabelových rýh ručně s přemístění sypaniny ze vzdálenosti do 10 m, s uložením výkopku ve vrstvách včetně zhutnění a úpravy povrchu šířky 80 cm hloubky 150 cm z horniny třídy těžitelnosti I skupiny 3</t>
  </si>
  <si>
    <t>460341113</t>
  </si>
  <si>
    <t>Vodorovné přemístění (odvoz) horniny dopravními prostředky včetně složení, bez naložení a rozprostření jakékoliv třídy, na vzdálenost přes 500 do 1000 m</t>
  </si>
  <si>
    <t>460371111</t>
  </si>
  <si>
    <t>Naložení výkopku ručně z hornin třídy těžitelnosti I skupiny 1 až 3</t>
  </si>
  <si>
    <t>460481122</t>
  </si>
  <si>
    <t>Úprava pláně ručně v hornině třídy těžitelnosti I skupiny 3 se zhutněním</t>
  </si>
  <si>
    <t>460581121</t>
  </si>
  <si>
    <t>Úprava terénu zatravnění, včetně dodání osiva a zalití vodou na rovině</t>
  </si>
  <si>
    <t>741.7786.1</t>
  </si>
  <si>
    <t>Rozvody NN</t>
  </si>
  <si>
    <t>741.778601.011R</t>
  </si>
  <si>
    <t>D + M_Multikanál - 9.otv. 385x385x1118</t>
  </si>
  <si>
    <t>741.778601.012R</t>
  </si>
  <si>
    <t>D + M_kabelová šachta - 800x1400x1500</t>
  </si>
  <si>
    <t>741.778601.013R</t>
  </si>
  <si>
    <t>D + M_Víko kabelové šachty - A15</t>
  </si>
  <si>
    <t>741.778601.014R</t>
  </si>
  <si>
    <t>D + M_Víko kabelové šachty - B125</t>
  </si>
  <si>
    <t>741.778601.015R</t>
  </si>
  <si>
    <t>D + M_Montážní materiál (těsnící vložky, spony, ...)</t>
  </si>
  <si>
    <t>741110313</t>
  </si>
  <si>
    <t>Montáž trubek ochranných s nasunutím nebo našroubováním do krabic plastových tuhých, uložených volně, vnitřní O přes 90 do 133 mm</t>
  </si>
  <si>
    <t>34571355</t>
  </si>
  <si>
    <t>trubka elektroinstalační ohebná dvouplášťová korugovaná (chránička) D 94/110mm, HDPE+LDPE</t>
  </si>
  <si>
    <t>741122142</t>
  </si>
  <si>
    <t>Montáž kabelů měděných bez ukončení uložených v trubkách zatažených plných kulatých nebo bezhalogenových (např. CYKY) počtu a průřezu žil 5x1,5 až 2,5 mm2</t>
  </si>
  <si>
    <t>741122121</t>
  </si>
  <si>
    <t>Montáž kabelů měděných bez ukončení uložených v trubkách zatažených plných kulatých nebo bezhalogenových (např. CYKY) počtu a průřezu žil 2x1,5 až 6 mm2</t>
  </si>
  <si>
    <t>34111524</t>
  </si>
  <si>
    <t>kabel silový oheň retardující bezhalogenový s funkčností při požáru 180min a P60-R reakce na oheň B2cas1d1a1 jádro Cu 0,6/1kV (1-CSKH-V) 2x1,5mm2</t>
  </si>
  <si>
    <t>34111584</t>
  </si>
  <si>
    <t>kabel silový oheň retardující bezhalogenový s funkčností při požáru 180min a P60-R reakce na oheň B2cas1d1a1 jádro Cu 0,6/1kV (1-CSKH-V) 5x1,5mm2</t>
  </si>
  <si>
    <t>741123233</t>
  </si>
  <si>
    <t>Montáž kabelů hliníkových bez ukončení uložených volně plných nebo laněných kulatých (např. AYKY) počtu a průřezu žil 3x150+70 až 240+120 mm2</t>
  </si>
  <si>
    <t>34113241</t>
  </si>
  <si>
    <t>kabel silový jádro Al izolace PVC plášť PVC 0,6/1kV (1-AYKY) 3x240+120mm2</t>
  </si>
  <si>
    <t>741130017</t>
  </si>
  <si>
    <t>Ukončení vodičů a kabelů izolovaných s označením a zapojením v rozváděči nebo na přístroji, průřezu žíly do 240 mm2</t>
  </si>
  <si>
    <t>Pomocné stavební práce 24=24.000 [A] 
Celkem: 24=24.000 [B]</t>
  </si>
  <si>
    <t>Napojení na stávající zařízení 16=16.000 [A] 
Koordinace postupu prací s ostatními profesemi 16=16.000 [B] 
Zabezpečení pracoviště 8=8.000 [C] 
Spolupráce s dodavateli při zapojování 16 zkouškách 8=8.000 [D] 
Celkem: 16+16+8+8=48.000 [E]</t>
  </si>
  <si>
    <t>Zajištění průkazu UTZ ke kolaudaci pro rozvody NN a VO</t>
  </si>
  <si>
    <t>741.7786.2</t>
  </si>
  <si>
    <t>Rozvody VO</t>
  </si>
  <si>
    <t>741110301</t>
  </si>
  <si>
    <t>Montáž trubek ochranných s nasunutím nebo našroubováním do krabic plastových tuhých, uložených pevně, vnitřní O do 40 mm</t>
  </si>
  <si>
    <t>34571350</t>
  </si>
  <si>
    <t>trubka elektroinstalační ohebná dvouplášťová korugovaná (chránička) D 32/40mm, HDPE+LDPE</t>
  </si>
  <si>
    <t>741122211</t>
  </si>
  <si>
    <t>Montáž kabelů měděných bez ukončení uložených volně nebo v liště plných kulatých (např. CYKY) počtu a průřezu žil 3x1,5 až 6 mm2</t>
  </si>
  <si>
    <t>741.778601.022R</t>
  </si>
  <si>
    <t>D + M_Výložník stěnový UDS 1 - 300</t>
  </si>
  <si>
    <t>741.778601.023R</t>
  </si>
  <si>
    <t>D + M_A - Svítidlo venkovní "silniční" LED, optika DN50, 2700K, 2000lm, IP65, IK08</t>
  </si>
  <si>
    <t>741.778601.024R</t>
  </si>
  <si>
    <t>Montážní plošina</t>
  </si>
  <si>
    <t>Pomocné stavební práce 12=12.000 [A] 
Celkem: 12=12.000 [B]</t>
  </si>
  <si>
    <t>Zabezpečení pracoviště 4=4.000 [A] 
Koordinace postupu prací s ostatními profesemi 8=8.000 [B] 
Spolupráce s dodavateli při zapojování 4 zkouškách 6=6.000 [C] 
Celkem: 4+8+6=18.000 [D]</t>
  </si>
  <si>
    <t>741810002</t>
  </si>
  <si>
    <t>Zkoušky a prohlídky elektrických rozvodů a zařízení celková prohlídka a vyhotovení revizní zprávy pro objem montážních prací přes 100 do 500 tis. Kč</t>
  </si>
  <si>
    <t>741.7786.3</t>
  </si>
  <si>
    <t>Provizorní rozvody NN a VO</t>
  </si>
  <si>
    <t>741110303</t>
  </si>
  <si>
    <t>Montáž trubek ochranných s nasunutím nebo našroubováním do krabic plastových tuhých, uložených pevně, vnitřní O přes 90 do 133 mm</t>
  </si>
  <si>
    <t>741122223</t>
  </si>
  <si>
    <t>Montáž kabelů měděných bez ukončení uložených volně nebo v liště plných kulatých (např. CYKY) počtu a průřezu žil 4x16 až 25 mm2</t>
  </si>
  <si>
    <t>34111080</t>
  </si>
  <si>
    <t>kabel instalační jádro Cu plné izolace PVC plášť PVC 450/750V (CYKY) 4x16mm2</t>
  </si>
  <si>
    <t>741120501</t>
  </si>
  <si>
    <t>Montáž kabelů flexibilních měděných bez ukončení uložených volně lehkých a středních (např. CGSG), počtu žil do 7</t>
  </si>
  <si>
    <t>34113021</t>
  </si>
  <si>
    <t>kabel instalační flexibilní jádro Cu lanované izolace PVC plášť PVC 300/500V (H05VV-F) 3x4,00mm2</t>
  </si>
  <si>
    <t>34113031</t>
  </si>
  <si>
    <t>kabel instalační flexibilní jádro Cu lanované izolace PVC plášť PVC 300/500V (H05VV-F) 5x4,00mm2</t>
  </si>
  <si>
    <t>741313052</t>
  </si>
  <si>
    <t>Montáž zásuvek domovních se zapojením vodičů šroubové připojení nástěnných do 25 A, provedení 3P + N + PE</t>
  </si>
  <si>
    <t>35811314</t>
  </si>
  <si>
    <t>zásuvka nástěnná 32A - 5pól, řazení 3P+N+PE IP67, šroubové svorky</t>
  </si>
  <si>
    <t>741.778601.030R</t>
  </si>
  <si>
    <t>D + M_Stožár osvětlovací-přenosný, 4m</t>
  </si>
  <si>
    <t>741.778601.031R</t>
  </si>
  <si>
    <t>D + M_D - Svítidlo venkovní "silniční" LED, optika DN50, 2700K, 2000lm, IP65, IK08</t>
  </si>
  <si>
    <t>741.778601.032R</t>
  </si>
  <si>
    <t>D + M_E - Svítidlo venkovní "silniční" LED, optika DW50, 2700K, 3000lm, IP65, IK08</t>
  </si>
  <si>
    <t>Pomocné stavební práce 6=6.000 [A] 
Celkem: 6=6.000 [B]</t>
  </si>
  <si>
    <t>Zabezpečení pracoviště 4=4.000 [A] 
Koordinace postupu prací s ostatními profesemi 6=6.000 [B] 
Spolupráce s dodavateli při zapojování 4 zkouškách 6=6.000 [C] 
Celkem: 4+6+6=16.000 [D]</t>
  </si>
  <si>
    <t>741.778601</t>
  </si>
  <si>
    <t>741.7786.026R</t>
  </si>
  <si>
    <t>741.7786.027R</t>
  </si>
  <si>
    <t>741.778601.001R</t>
  </si>
  <si>
    <t>Úprava rozvaděče RH1</t>
  </si>
  <si>
    <t>741.778601.002R</t>
  </si>
  <si>
    <t>Úprava rozvaděče RZS1</t>
  </si>
  <si>
    <t>741.778601.003R</t>
  </si>
  <si>
    <t>Úprava rozvaděče RTR</t>
  </si>
  <si>
    <t>741.778601.004R</t>
  </si>
  <si>
    <t>Rozvaděč R-p19</t>
  </si>
  <si>
    <t>741.778601.005R</t>
  </si>
  <si>
    <t>SS300/NVE1P-C do výklenku</t>
  </si>
  <si>
    <t>741.778601.006R</t>
  </si>
  <si>
    <t>SR302/NVW1 SR</t>
  </si>
  <si>
    <t>741.778601.007R</t>
  </si>
  <si>
    <t>SR402/NVW2 SR</t>
  </si>
  <si>
    <t>741.778601.008R</t>
  </si>
  <si>
    <t>SR408/NVW+P2 SR</t>
  </si>
  <si>
    <t>741.778601.009R</t>
  </si>
  <si>
    <t>Ovládací tlačítko TOTAL STOP - 1x hřib. ovl. 1/1, 2x kontrolka LED - 230V, v plastové skříňce</t>
  </si>
  <si>
    <t>741.778601.010R</t>
  </si>
  <si>
    <t>Klíčový trezor (provedení a zámek dle konzultace s HZS)</t>
  </si>
  <si>
    <t>pomocné 140 přidružené práce 140.00=140.000 [A] 
Celkem: 140=140.000 [B]</t>
  </si>
  <si>
    <t xml:space="preserve">  SO 77-88-01</t>
  </si>
  <si>
    <t>Vnější uzemnění</t>
  </si>
  <si>
    <t>SO 77-88-01</t>
  </si>
  <si>
    <t>ELEKTROMON</t>
  </si>
  <si>
    <t>741.778801.001R</t>
  </si>
  <si>
    <t>D + M_860 404 Pásek nerezový 40x4 V4A</t>
  </si>
  <si>
    <t>741.778801.002R</t>
  </si>
  <si>
    <t>D + M_860 010 Vodič z nerezové oceli Rd 10 V4A</t>
  </si>
  <si>
    <t>741.778801.003R</t>
  </si>
  <si>
    <t>D + M_319 229 Křížová svorka pro vodiče O8/10 a pásky do 40 mm Nerez se středovou destičkou</t>
  </si>
  <si>
    <t>Napojení na stávající zařízení 24=24.000 [A] 
Zabezpečení pracoviště 8=8.000 [B] 
Koordinace postupu prací s ostatními profesemi 16=16.000 [C] 
Spolupráce s dodavateli při zapojování 24 zkouškách 6=6.000 [D] 
Celkem: 24+8+16+6=54.000 [E]</t>
  </si>
  <si>
    <t>pomocné 44 přidružené práce 44.00 =44.000 [A] 
Celkem: 44=44.000 [B]</t>
  </si>
  <si>
    <t>D.9.8</t>
  </si>
  <si>
    <t>Všeobecný objekt</t>
  </si>
  <si>
    <t xml:space="preserve">  SO 98-98</t>
  </si>
  <si>
    <t>SO 98-98</t>
  </si>
  <si>
    <t>Dokumentace stavby</t>
  </si>
  <si>
    <t>VO.A251.R</t>
  </si>
  <si>
    <t>DSPS, geodetická část</t>
  </si>
  <si>
    <t>VO.A252.R</t>
  </si>
  <si>
    <t>DSPS, technická část</t>
  </si>
  <si>
    <t>VO.A253.R</t>
  </si>
  <si>
    <t>DSPS, dokladová část</t>
  </si>
  <si>
    <t>VO.B31.R</t>
  </si>
  <si>
    <t>Osvědčení o shodě notifikovanou osobou v realizaci</t>
  </si>
  <si>
    <t>VO.B33.R</t>
  </si>
  <si>
    <t>Osvědčení o bezpečností před uvedením do provozu</t>
  </si>
  <si>
    <t>VO.A533.R</t>
  </si>
  <si>
    <t>Publicita Správy železnic v rozsahu dle ZTP</t>
  </si>
  <si>
    <t>VO.A421.R</t>
  </si>
  <si>
    <t>Pronájem pozemku p.p. č.4341/1 od ČD ( Uchazeč uvede cenu dle výkazu výměr.)</t>
  </si>
  <si>
    <t>'výměra pozemku: 370 m2' 
''Cena pronájmu: 100,- Kč/m2/rok' 
''Doba pronájmu: 18 měsíců' 
''Cena za měsíc: (370*100)/12 = 3083,333' 
''Celková cena:  Cena za měsíc * Doba pronájmu = 55 500,- ' 
1=1.000 [A] 
Celkem: 1=1.000 [B]</t>
  </si>
  <si>
    <t>Nájem pozemku dle ZOV  
Nájem pozemku dle ZOV 
Nájem pozemku dle ZOV</t>
  </si>
  <si>
    <t>VO.A422.R</t>
  </si>
  <si>
    <t>Pronájem pozemku p.p.č 4341/1, 4341/45 od ČD ( Uchazeč uvede cenu dle výkazu výměr.)</t>
  </si>
  <si>
    <t>'výměra pozemku: 511 m2' 
''Cena pronájmu: 100,- Kč/m2/rok' 
''Doba pronájmu: 18 měsíců' 
''Cena za měsíc: (511*100)/12 = 4258,333' 
''Celková cena: Cena za měsíc * Doba pronájmu = 76 650,-' 
1=1.000 [A] 
Celkem: 1=1.000 [B]</t>
  </si>
  <si>
    <t>Pozemek dle ZOV.  
Pozemek dle ZOV. 
Pozemek dle ZOV.</t>
  </si>
  <si>
    <t>VO.B34.R</t>
  </si>
  <si>
    <t>vytýčení inženýrských sítí pro všechny objekty</t>
  </si>
  <si>
    <t>zahrnuje veškeré náklady spojené s objednatelem požadovanými pracemi  
zahrnuje veškeré náklady spojené s objednatelem požadovanými pracemi 
zahrnuje veškeré náklady spojené s objednatelem požadovanými pracemi</t>
  </si>
  <si>
    <t>D.9.9</t>
  </si>
  <si>
    <t>Odpady</t>
  </si>
  <si>
    <t xml:space="preserve">  SO 90-90</t>
  </si>
  <si>
    <t>SO 90-90</t>
  </si>
  <si>
    <t>Vodorovné přemístění výkopku nebo sypaniny po suchu na obvyklém dopravním prostředku, bez naložení výkopku, avšak se složením bez rozhrnutí z horniny třídy těži</t>
  </si>
  <si>
    <t>VON</t>
  </si>
  <si>
    <t>Vedlejí ostatní náklady</t>
  </si>
  <si>
    <t xml:space="preserve">  ON</t>
  </si>
  <si>
    <t>Ostatní náklady</t>
  </si>
  <si>
    <t>ON</t>
  </si>
  <si>
    <t>012203000R</t>
  </si>
  <si>
    <t>Geodetické práce při provádění stavby včetně vypracování polohopisu a vyškopisu</t>
  </si>
  <si>
    <t>011254000R</t>
  </si>
  <si>
    <t>Zajištění bezpečnosti cestujících a drážní dopravy (koridor z oplocení pro přístup na nástupiště, informační tabule, bezbariérový přístup, atd.)</t>
  </si>
  <si>
    <t>032103R10</t>
  </si>
  <si>
    <t>Mobilní WC pro cestující, dopravní kancelář a SSZT s možnosti mýtí rukou včetně servisu 1 x týdně, pronájmu po celou dobu výstavby, dopravy, montáže a demontáže</t>
  </si>
  <si>
    <t>MĚSÍC</t>
  </si>
  <si>
    <t>032103R11</t>
  </si>
  <si>
    <t>Mobilní buňka pokladní ČD pokladny včetně pronájmu po celou dobu výstavby, dopravy, montáže, demontáže, zajištění přislušných provizorních venkovních přípojek a</t>
  </si>
  <si>
    <t>Mobilní buňka pokladní ČD pokladny včetně pronájmu po celou dobu výstavby, dopravy, montáže, demontáže, zajištění přislušných provizorních venkovních přípojek a vybavení (3xokno + okenní mříže, klimatizační jednotka, přímotop, trezor) VYBAVENÍ BUŇKY PŘED OBJEDNÁVKOU NUTNO SCHVÁLIT ČD</t>
  </si>
  <si>
    <t>032103R12</t>
  </si>
  <si>
    <t>Mobilní buňka s kuchyňkou a WC - ČD pokladny včetně pronájmu po celou dobu výstvavby, dopravy, montáže, demontáže, zajištění přislušných provizorních venkovních</t>
  </si>
  <si>
    <t>Mobilní buňka s kuchyňkou a WC - ČD pokladny včetně pronájmu po celou dobu výstvavby, dopravy, montáže, demontáže, zajištění přislušných provizorních venkovních přípojek a vybavení (kuchyňka, přimotop; nábytek bude přesunout ze stávajících prostor VB)</t>
  </si>
  <si>
    <t>032103R13</t>
  </si>
  <si>
    <t>Mobilní buňka s kuchyňkou a WC - ČD nocležny včetně pronájmu po celou dobu výstvavby, dopravy, montáže, demontáže, zajištění přislušných provizorních venkovních</t>
  </si>
  <si>
    <t>Mobilní buňka s kuchyňkou a WC - ČD nocležny včetně pronájmu po celou dobu výstvavby, dopravy, montáže, demontáže, zajištění přislušných provizorních venkovních přípojek a vybavení (kuchyňka, přimotop; nábytek bude přesunout ze stávajících prostor VB)</t>
  </si>
  <si>
    <t>032103R14</t>
  </si>
  <si>
    <t>Mobilní buňka s kuchyňkou a WC Arriva - nocležny včetně pronájmu po celou dobu výstvavby, dopravy, montáže, demontáže, zajištění přislušných provizorních venkov</t>
  </si>
  <si>
    <t>Mobilní buňka s kuchyňkou a WC Arriva - nocležny včetně pronájmu po celou dobu výstvavby, dopravy, montáže, demontáže, zajištění přislušných provizorních venkovních přípojek a vybavení (kuchyňka, přimotop; nábytek bude přesunout ze stávajících prostor VB)</t>
  </si>
  <si>
    <t>011434000</t>
  </si>
  <si>
    <t>Měření (monitoring) hlukové hladiny</t>
  </si>
  <si>
    <t>09170400R</t>
  </si>
  <si>
    <t>Náklady na údržbu - ochrana a čištění stávajících zpevněných ploch při provádění stavby</t>
  </si>
  <si>
    <t>OV.63 R</t>
  </si>
  <si>
    <t>Dokumentace zdolávání požáru - aktualizace dle skutečného provedení stavby</t>
  </si>
  <si>
    <t>072103011R</t>
  </si>
  <si>
    <t>Zajištění DIO komunikace II. a III. třídy - jednoduché el. vedení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</si>
</sst>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0+C10+C17+C20+C23+C31+C33+C36+C38+C40</f>
      </c>
    </row>
    <row r="7" spans="2:3" ht="12.75" customHeight="1">
      <c r="B7" s="8" t="s">
        <v>7</v>
      </c>
      <c s="10">
        <f>0+E10+E17+E20+E23+E31+E33+E36+E38+E40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77-02-11'!K8+'PS 77-02-11'!M8</f>
      </c>
      <c s="14">
        <f>C11*0.21</f>
      </c>
      <c s="14">
        <f>C11+D11</f>
      </c>
      <c s="13">
        <f>'PS 77-02-11'!T7</f>
      </c>
    </row>
    <row r="12" spans="1:6" ht="12.75">
      <c r="A12" s="11" t="s">
        <v>186</v>
      </c>
      <c s="12" t="s">
        <v>187</v>
      </c>
      <c s="14">
        <f>'PS 77-02-21'!K8+'PS 77-02-21'!M8</f>
      </c>
      <c s="14">
        <f>C12*0.21</f>
      </c>
      <c s="14">
        <f>C12+D12</f>
      </c>
      <c s="13">
        <f>'PS 77-02-21'!T7</f>
      </c>
    </row>
    <row r="13" spans="1:6" ht="12.75">
      <c r="A13" s="11" t="s">
        <v>211</v>
      </c>
      <c s="12" t="s">
        <v>212</v>
      </c>
      <c s="14">
        <f>'PS 77-02-41'!K8+'PS 77-02-41'!M8</f>
      </c>
      <c s="14">
        <f>C13*0.21</f>
      </c>
      <c s="14">
        <f>C13+D13</f>
      </c>
      <c s="13">
        <f>'PS 77-02-41'!T7</f>
      </c>
    </row>
    <row r="14" spans="1:6" ht="12.75">
      <c r="A14" s="11" t="s">
        <v>340</v>
      </c>
      <c s="12" t="s">
        <v>341</v>
      </c>
      <c s="14">
        <f>'PS 77-02-42'!K8+'PS 77-02-42'!M8</f>
      </c>
      <c s="14">
        <f>C14*0.21</f>
      </c>
      <c s="14">
        <f>C14+D14</f>
      </c>
      <c s="13">
        <f>'PS 77-02-42'!T7</f>
      </c>
    </row>
    <row r="15" spans="1:6" ht="12.75">
      <c r="A15" s="11" t="s">
        <v>379</v>
      </c>
      <c s="12" t="s">
        <v>212</v>
      </c>
      <c s="14">
        <f>'PS 77-02-43'!K8+'PS 77-02-43'!M8</f>
      </c>
      <c s="14">
        <f>C15*0.21</f>
      </c>
      <c s="14">
        <f>C15+D15</f>
      </c>
      <c s="13">
        <f>'PS 77-02-43'!T7</f>
      </c>
    </row>
    <row r="16" spans="1:6" ht="12.75">
      <c r="A16" s="11" t="s">
        <v>409</v>
      </c>
      <c s="12" t="s">
        <v>410</v>
      </c>
      <c s="14">
        <f>'PS 77-02-61'!K8+'PS 77-02-61'!M8</f>
      </c>
      <c s="14">
        <f>C16*0.21</f>
      </c>
      <c s="14">
        <f>C16+D16</f>
      </c>
      <c s="13">
        <f>'PS 77-02-61'!T7</f>
      </c>
    </row>
    <row r="17" spans="1:6" ht="12.75">
      <c r="A17" s="11" t="s">
        <v>433</v>
      </c>
      <c s="12" t="s">
        <v>434</v>
      </c>
      <c s="14">
        <f>0+C18+C19</f>
      </c>
      <c s="14">
        <f>C17*0.21</f>
      </c>
      <c s="14">
        <f>0+E18+E19</f>
      </c>
      <c s="13">
        <f>0+F18+F19</f>
      </c>
    </row>
    <row r="18" spans="1:6" ht="12.75">
      <c r="A18" s="11" t="s">
        <v>435</v>
      </c>
      <c s="12" t="s">
        <v>436</v>
      </c>
      <c s="14">
        <f>'SO 77-31-01'!K8+'SO 77-31-01'!M8</f>
      </c>
      <c s="14">
        <f>C18*0.21</f>
      </c>
      <c s="14">
        <f>C18+D18</f>
      </c>
      <c s="13">
        <f>'SO 77-31-01'!T7</f>
      </c>
    </row>
    <row r="19" spans="1:6" ht="12.75">
      <c r="A19" s="11" t="s">
        <v>537</v>
      </c>
      <c s="12" t="s">
        <v>538</v>
      </c>
      <c s="14">
        <f>'SO 77-32-01'!K8+'SO 77-32-01'!M8</f>
      </c>
      <c s="14">
        <f>C19*0.21</f>
      </c>
      <c s="14">
        <f>C19+D19</f>
      </c>
      <c s="13">
        <f>'SO 77-32-01'!T7</f>
      </c>
    </row>
    <row r="20" spans="1:6" ht="12.75">
      <c r="A20" s="11" t="s">
        <v>607</v>
      </c>
      <c s="12" t="s">
        <v>608</v>
      </c>
      <c s="14">
        <f>0+C21+C22</f>
      </c>
      <c s="14">
        <f>C20*0.21</f>
      </c>
      <c s="14">
        <f>0+E21+E22</f>
      </c>
      <c s="13">
        <f>0+F21+F22</f>
      </c>
    </row>
    <row r="21" spans="1:6" ht="12.75">
      <c r="A21" s="11" t="s">
        <v>609</v>
      </c>
      <c s="12" t="s">
        <v>610</v>
      </c>
      <c s="14">
        <f>'SO 77-51-01.1'!K8+'SO 77-51-01.1'!M8</f>
      </c>
      <c s="14">
        <f>C21*0.21</f>
      </c>
      <c s="14">
        <f>C21+D21</f>
      </c>
      <c s="13">
        <f>'SO 77-51-01.1'!T7</f>
      </c>
    </row>
    <row r="22" spans="1:6" ht="12.75">
      <c r="A22" s="11" t="s">
        <v>756</v>
      </c>
      <c s="12" t="s">
        <v>757</v>
      </c>
      <c s="14">
        <f>'SO-77-51-01.1.2'!K8+'SO-77-51-01.1.2'!M8</f>
      </c>
      <c s="14">
        <f>C22*0.21</f>
      </c>
      <c s="14">
        <f>C22+D22</f>
      </c>
      <c s="13">
        <f>'SO-77-51-01.1.2'!T7</f>
      </c>
    </row>
    <row r="23" spans="1:6" ht="12.75">
      <c r="A23" s="11" t="s">
        <v>805</v>
      </c>
      <c s="12" t="s">
        <v>806</v>
      </c>
      <c s="14">
        <f>0+C24+C25+C26+C27+C28+C29+C30</f>
      </c>
      <c s="14">
        <f>C23*0.21</f>
      </c>
      <c s="14">
        <f>0+E24+E25+E26+E27+E28+E29+E30</f>
      </c>
      <c s="13">
        <f>0+F24+F25+F26+F27+F28+F29+F30</f>
      </c>
    </row>
    <row r="24" spans="1:6" ht="12.75">
      <c r="A24" s="11" t="s">
        <v>807</v>
      </c>
      <c s="12" t="s">
        <v>808</v>
      </c>
      <c s="14">
        <f>'SO 77-71-01.01'!K8+'SO 77-71-01.01'!M8</f>
      </c>
      <c s="14">
        <f>C24*0.21</f>
      </c>
      <c s="14">
        <f>C24+D24</f>
      </c>
      <c s="13">
        <f>'SO 77-71-01.01'!T7</f>
      </c>
    </row>
    <row r="25" spans="1:6" ht="12.75">
      <c r="A25" s="11" t="s">
        <v>4295</v>
      </c>
      <c s="12" t="s">
        <v>4296</v>
      </c>
      <c s="14">
        <f>'SO 77-71-01.02'!K8+'SO 77-71-01.02'!M8</f>
      </c>
      <c s="14">
        <f>C25*0.21</f>
      </c>
      <c s="14">
        <f>C25+D25</f>
      </c>
      <c s="13">
        <f>'SO 77-71-01.02'!T7</f>
      </c>
    </row>
    <row r="26" spans="1:6" ht="12.75">
      <c r="A26" s="11" t="s">
        <v>4340</v>
      </c>
      <c s="12" t="s">
        <v>4341</v>
      </c>
      <c s="14">
        <f>'SO 77-71-01.41'!K8+'SO 77-71-01.41'!M8</f>
      </c>
      <c s="14">
        <f>C26*0.21</f>
      </c>
      <c s="14">
        <f>C26+D26</f>
      </c>
      <c s="13">
        <f>'SO 77-71-01.41'!T7</f>
      </c>
    </row>
    <row r="27" spans="1:6" ht="12.75">
      <c r="A27" s="11" t="s">
        <v>4868</v>
      </c>
      <c s="12" t="s">
        <v>4869</v>
      </c>
      <c s="14">
        <f>'SO 77-71-01.42'!K8+'SO 77-71-01.42'!M8</f>
      </c>
      <c s="14">
        <f>C27*0.21</f>
      </c>
      <c s="14">
        <f>C27+D27</f>
      </c>
      <c s="13">
        <f>'SO 77-71-01.42'!T7</f>
      </c>
    </row>
    <row r="28" spans="1:6" ht="12.75">
      <c r="A28" s="11" t="s">
        <v>5235</v>
      </c>
      <c s="12" t="s">
        <v>5236</v>
      </c>
      <c s="14">
        <f>'SO 77-71-01.45'!K8+'SO 77-71-01.45'!M8</f>
      </c>
      <c s="14">
        <f>C28*0.21</f>
      </c>
      <c s="14">
        <f>C28+D28</f>
      </c>
      <c s="13">
        <f>'SO 77-71-01.45'!T7</f>
      </c>
    </row>
    <row r="29" spans="1:6" ht="12.75">
      <c r="A29" s="11" t="s">
        <v>5649</v>
      </c>
      <c s="12" t="s">
        <v>5650</v>
      </c>
      <c s="14">
        <f>'SO 77-71-01.46'!K8+'SO 77-71-01.46'!M8</f>
      </c>
      <c s="14">
        <f>C29*0.21</f>
      </c>
      <c s="14">
        <f>C29+D29</f>
      </c>
      <c s="13">
        <f>'SO 77-71-01.46'!T7</f>
      </c>
    </row>
    <row r="30" spans="1:6" ht="12.75">
      <c r="A30" s="11" t="s">
        <v>5766</v>
      </c>
      <c s="12" t="s">
        <v>5767</v>
      </c>
      <c s="14">
        <f>'SO 77-71-01.47'!K8+'SO 77-71-01.47'!M8</f>
      </c>
      <c s="14">
        <f>C30*0.21</f>
      </c>
      <c s="14">
        <f>C30+D30</f>
      </c>
      <c s="13">
        <f>'SO 77-71-01.47'!T7</f>
      </c>
    </row>
    <row r="31" spans="1:6" ht="12.75">
      <c r="A31" s="11" t="s">
        <v>6237</v>
      </c>
      <c s="12" t="s">
        <v>6238</v>
      </c>
      <c s="14">
        <f>0+C32</f>
      </c>
      <c s="14">
        <f>C31*0.21</f>
      </c>
      <c s="14">
        <f>0+E32</f>
      </c>
      <c s="13">
        <f>0+F32</f>
      </c>
    </row>
    <row r="32" spans="1:6" ht="12.75">
      <c r="A32" s="11" t="s">
        <v>6239</v>
      </c>
      <c s="12" t="s">
        <v>6240</v>
      </c>
      <c s="14">
        <f>'SO 77-77-01'!K8+'SO 77-77-01'!M8</f>
      </c>
      <c s="14">
        <f>C32*0.21</f>
      </c>
      <c s="14">
        <f>C32+D32</f>
      </c>
      <c s="13">
        <f>'SO 77-77-01'!T7</f>
      </c>
    </row>
    <row r="33" spans="1:6" ht="12.75">
      <c r="A33" s="11" t="s">
        <v>6276</v>
      </c>
      <c s="12" t="s">
        <v>6277</v>
      </c>
      <c s="14">
        <f>0+C34+C35</f>
      </c>
      <c s="14">
        <f>C33*0.21</f>
      </c>
      <c s="14">
        <f>0+E34+E35</f>
      </c>
      <c s="13">
        <f>0+F34+F35</f>
      </c>
    </row>
    <row r="34" spans="1:6" ht="12.75">
      <c r="A34" s="11" t="s">
        <v>6278</v>
      </c>
      <c s="12" t="s">
        <v>6279</v>
      </c>
      <c s="14">
        <f>'SO 77-86-01.1'!K8+'SO 77-86-01.1'!M8</f>
      </c>
      <c s="14">
        <f>C34*0.21</f>
      </c>
      <c s="14">
        <f>C34+D34</f>
      </c>
      <c s="13">
        <f>'SO 77-86-01.1'!T7</f>
      </c>
    </row>
    <row r="35" spans="1:6" ht="12.75">
      <c r="A35" s="11" t="s">
        <v>6418</v>
      </c>
      <c s="12" t="s">
        <v>6419</v>
      </c>
      <c s="14">
        <f>'SO 77-88-01'!K8+'SO 77-88-01'!M8</f>
      </c>
      <c s="14">
        <f>C35*0.21</f>
      </c>
      <c s="14">
        <f>C35+D35</f>
      </c>
      <c s="13">
        <f>'SO 77-88-01'!T7</f>
      </c>
    </row>
    <row r="36" spans="1:6" ht="12.75">
      <c r="A36" s="11" t="s">
        <v>6430</v>
      </c>
      <c s="12" t="s">
        <v>6431</v>
      </c>
      <c s="14">
        <f>0+C37</f>
      </c>
      <c s="14">
        <f>C36*0.21</f>
      </c>
      <c s="14">
        <f>0+E37</f>
      </c>
      <c s="13">
        <f>0+F37</f>
      </c>
    </row>
    <row r="37" spans="1:6" ht="12.75">
      <c r="A37" s="11" t="s">
        <v>6432</v>
      </c>
      <c s="12" t="s">
        <v>6431</v>
      </c>
      <c s="14">
        <f>'SO 98-98'!K8+'SO 98-98'!M8</f>
      </c>
      <c s="14">
        <f>C37*0.21</f>
      </c>
      <c s="14">
        <f>C37+D37</f>
      </c>
      <c s="13">
        <f>'SO 98-98'!T7</f>
      </c>
    </row>
    <row r="38" spans="1:6" ht="12.75">
      <c r="A38" s="11" t="s">
        <v>6458</v>
      </c>
      <c s="12" t="s">
        <v>6459</v>
      </c>
      <c s="14">
        <f>0+C39</f>
      </c>
      <c s="14">
        <f>C38*0.21</f>
      </c>
      <c s="14">
        <f>0+E39</f>
      </c>
      <c s="13">
        <f>0+F39</f>
      </c>
    </row>
    <row r="39" spans="1:6" ht="12.75">
      <c r="A39" s="11" t="s">
        <v>6460</v>
      </c>
      <c s="12" t="s">
        <v>527</v>
      </c>
      <c s="14">
        <f>'SO 90-90'!K8+'SO 90-90'!M8</f>
      </c>
      <c s="14">
        <f>C39*0.21</f>
      </c>
      <c s="14">
        <f>C39+D39</f>
      </c>
      <c s="13">
        <f>'SO 90-90'!T7</f>
      </c>
    </row>
    <row r="40" spans="1:6" ht="12.75">
      <c r="A40" s="11" t="s">
        <v>6463</v>
      </c>
      <c s="12" t="s">
        <v>6464</v>
      </c>
      <c s="14">
        <f>0+C41</f>
      </c>
      <c s="14">
        <f>C40*0.21</f>
      </c>
      <c s="14">
        <f>0+E41</f>
      </c>
      <c s="13">
        <f>0+F41</f>
      </c>
    </row>
    <row r="41" spans="1:6" ht="12.75">
      <c r="A41" s="11" t="s">
        <v>6465</v>
      </c>
      <c s="12" t="s">
        <v>6466</v>
      </c>
      <c s="14">
        <f>ON!K8+ON!M8</f>
      </c>
      <c s="14">
        <f>C41*0.21</f>
      </c>
      <c s="14">
        <f>C41+D41</f>
      </c>
      <c s="13">
        <f>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607</v>
      </c>
      <c s="41">
        <f>Rekapitulace!C20</f>
      </c>
      <c s="20" t="s">
        <v>0</v>
      </c>
      <c t="s">
        <v>23</v>
      </c>
      <c t="s">
        <v>28</v>
      </c>
    </row>
    <row r="4" spans="1:16" ht="32" customHeight="1">
      <c r="A4" s="24" t="s">
        <v>20</v>
      </c>
      <c s="25" t="s">
        <v>29</v>
      </c>
      <c s="27" t="s">
        <v>607</v>
      </c>
      <c r="E4" s="26" t="s">
        <v>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COUNTIFS(L8:L173,"=0",A8:A173,"P")+COUNTIFS(L8:L173,"",A8:A173,"P")+SUM(Q8:Q173)</f>
      </c>
    </row>
    <row r="8" spans="1:13" ht="12.75">
      <c r="A8" t="s">
        <v>45</v>
      </c>
      <c r="C8" s="28" t="s">
        <v>611</v>
      </c>
      <c r="E8" s="30" t="s">
        <v>610</v>
      </c>
      <c r="J8" s="29">
        <f>0+J9+J58+J63+J116+J121+J130+J139+J144</f>
      </c>
      <c s="29">
        <f>0+K9+K58+K63+K116+K121+K130+K139+K144</f>
      </c>
      <c s="29">
        <f>0+L9+L58+L63+L116+L121+L130+L139+L144</f>
      </c>
      <c s="29">
        <f>0+M9+M58+M63+M116+M121+M130+M139+M144</f>
      </c>
    </row>
    <row r="9" spans="1:13" ht="12.75">
      <c r="A9" t="s">
        <v>47</v>
      </c>
      <c r="C9" s="31" t="s">
        <v>51</v>
      </c>
      <c r="E9" s="33" t="s">
        <v>438</v>
      </c>
      <c r="J9" s="32">
        <f>0</f>
      </c>
      <c s="32">
        <f>0</f>
      </c>
      <c s="32">
        <f>0+L10+L14+L18+L22+L26+L30+L34+L38+L42+L46+L50+L54</f>
      </c>
      <c s="32">
        <f>0+M10+M14+M18+M22+M26+M30+M34+M38+M42+M46+M50+M54</f>
      </c>
    </row>
    <row r="10" spans="1:16" ht="25.5">
      <c r="A10" t="s">
        <v>50</v>
      </c>
      <c s="34" t="s">
        <v>51</v>
      </c>
      <c s="34" t="s">
        <v>612</v>
      </c>
      <c s="35" t="s">
        <v>5</v>
      </c>
      <c s="6" t="s">
        <v>613</v>
      </c>
      <c s="36" t="s">
        <v>74</v>
      </c>
      <c s="37">
        <v>40</v>
      </c>
      <c s="36">
        <v>0</v>
      </c>
      <c s="36">
        <f>ROUND(G10*H10,6)</f>
      </c>
      <c r="L10" s="38">
        <v>0</v>
      </c>
      <c s="32">
        <f>ROUND(ROUND(L10,2)*ROUND(G10,3),2)</f>
      </c>
      <c s="36" t="s">
        <v>184</v>
      </c>
      <c>
        <f>(M10*21)/100</f>
      </c>
      <c t="s">
        <v>28</v>
      </c>
    </row>
    <row r="11" spans="1:5" ht="51">
      <c r="A11" s="35" t="s">
        <v>56</v>
      </c>
      <c r="E11" s="39" t="s">
        <v>614</v>
      </c>
    </row>
    <row r="12" spans="1:5" ht="25.5">
      <c r="A12" s="35" t="s">
        <v>57</v>
      </c>
      <c r="E12" s="40" t="s">
        <v>615</v>
      </c>
    </row>
    <row r="13" spans="1:5" ht="12.75">
      <c r="A13" t="s">
        <v>58</v>
      </c>
      <c r="E13" s="39" t="s">
        <v>5</v>
      </c>
    </row>
    <row r="14" spans="1:16" ht="25.5">
      <c r="A14" t="s">
        <v>50</v>
      </c>
      <c s="34" t="s">
        <v>28</v>
      </c>
      <c s="34" t="s">
        <v>616</v>
      </c>
      <c s="35" t="s">
        <v>5</v>
      </c>
      <c s="6" t="s">
        <v>613</v>
      </c>
      <c s="36" t="s">
        <v>74</v>
      </c>
      <c s="37">
        <v>180</v>
      </c>
      <c s="36">
        <v>0</v>
      </c>
      <c s="36">
        <f>ROUND(G14*H14,6)</f>
      </c>
      <c r="L14" s="38">
        <v>0</v>
      </c>
      <c s="32">
        <f>ROUND(ROUND(L14,2)*ROUND(G14,3),2)</f>
      </c>
      <c s="36" t="s">
        <v>184</v>
      </c>
      <c>
        <f>(M14*21)/100</f>
      </c>
      <c t="s">
        <v>28</v>
      </c>
    </row>
    <row r="15" spans="1:5" ht="38.25">
      <c r="A15" s="35" t="s">
        <v>56</v>
      </c>
      <c r="E15" s="39" t="s">
        <v>617</v>
      </c>
    </row>
    <row r="16" spans="1:5" ht="25.5">
      <c r="A16" s="35" t="s">
        <v>57</v>
      </c>
      <c r="E16" s="40" t="s">
        <v>618</v>
      </c>
    </row>
    <row r="17" spans="1:5" ht="12.75">
      <c r="A17" t="s">
        <v>58</v>
      </c>
      <c r="E17" s="39" t="s">
        <v>5</v>
      </c>
    </row>
    <row r="18" spans="1:16" ht="25.5">
      <c r="A18" t="s">
        <v>50</v>
      </c>
      <c s="34" t="s">
        <v>26</v>
      </c>
      <c s="34" t="s">
        <v>619</v>
      </c>
      <c s="35" t="s">
        <v>5</v>
      </c>
      <c s="6" t="s">
        <v>620</v>
      </c>
      <c s="36" t="s">
        <v>74</v>
      </c>
      <c s="37">
        <v>158</v>
      </c>
      <c s="36">
        <v>0</v>
      </c>
      <c s="36">
        <f>ROUND(G18*H18,6)</f>
      </c>
      <c r="L18" s="38">
        <v>0</v>
      </c>
      <c s="32">
        <f>ROUND(ROUND(L18,2)*ROUND(G18,3),2)</f>
      </c>
      <c s="36" t="s">
        <v>184</v>
      </c>
      <c>
        <f>(M18*21)/100</f>
      </c>
      <c t="s">
        <v>28</v>
      </c>
    </row>
    <row r="19" spans="1:5" ht="38.25">
      <c r="A19" s="35" t="s">
        <v>56</v>
      </c>
      <c r="E19" s="39" t="s">
        <v>621</v>
      </c>
    </row>
    <row r="20" spans="1:5" ht="38.25">
      <c r="A20" s="35" t="s">
        <v>57</v>
      </c>
      <c r="E20" s="40" t="s">
        <v>622</v>
      </c>
    </row>
    <row r="21" spans="1:5" ht="12.75">
      <c r="A21" t="s">
        <v>58</v>
      </c>
      <c r="E21" s="39" t="s">
        <v>5</v>
      </c>
    </row>
    <row r="22" spans="1:16" ht="25.5">
      <c r="A22" t="s">
        <v>50</v>
      </c>
      <c s="34" t="s">
        <v>63</v>
      </c>
      <c s="34" t="s">
        <v>623</v>
      </c>
      <c s="35" t="s">
        <v>5</v>
      </c>
      <c s="6" t="s">
        <v>624</v>
      </c>
      <c s="36" t="s">
        <v>74</v>
      </c>
      <c s="37">
        <v>470</v>
      </c>
      <c s="36">
        <v>0</v>
      </c>
      <c s="36">
        <f>ROUND(G22*H22,6)</f>
      </c>
      <c r="L22" s="38">
        <v>0</v>
      </c>
      <c s="32">
        <f>ROUND(ROUND(L22,2)*ROUND(G22,3),2)</f>
      </c>
      <c s="36" t="s">
        <v>184</v>
      </c>
      <c>
        <f>(M22*21)/100</f>
      </c>
      <c t="s">
        <v>28</v>
      </c>
    </row>
    <row r="23" spans="1:5" ht="38.25">
      <c r="A23" s="35" t="s">
        <v>56</v>
      </c>
      <c r="E23" s="39" t="s">
        <v>625</v>
      </c>
    </row>
    <row r="24" spans="1:5" ht="25.5">
      <c r="A24" s="35" t="s">
        <v>57</v>
      </c>
      <c r="E24" s="40" t="s">
        <v>626</v>
      </c>
    </row>
    <row r="25" spans="1:5" ht="12.75">
      <c r="A25" t="s">
        <v>58</v>
      </c>
      <c r="E25" s="39" t="s">
        <v>5</v>
      </c>
    </row>
    <row r="26" spans="1:16" ht="25.5">
      <c r="A26" t="s">
        <v>50</v>
      </c>
      <c s="34" t="s">
        <v>66</v>
      </c>
      <c s="34" t="s">
        <v>627</v>
      </c>
      <c s="35" t="s">
        <v>5</v>
      </c>
      <c s="6" t="s">
        <v>624</v>
      </c>
      <c s="36" t="s">
        <v>74</v>
      </c>
      <c s="37">
        <v>237</v>
      </c>
      <c s="36">
        <v>0</v>
      </c>
      <c s="36">
        <f>ROUND(G26*H26,6)</f>
      </c>
      <c r="L26" s="38">
        <v>0</v>
      </c>
      <c s="32">
        <f>ROUND(ROUND(L26,2)*ROUND(G26,3),2)</f>
      </c>
      <c s="36" t="s">
        <v>184</v>
      </c>
      <c>
        <f>(M26*21)/100</f>
      </c>
      <c t="s">
        <v>28</v>
      </c>
    </row>
    <row r="27" spans="1:5" ht="38.25">
      <c r="A27" s="35" t="s">
        <v>56</v>
      </c>
      <c r="E27" s="39" t="s">
        <v>628</v>
      </c>
    </row>
    <row r="28" spans="1:5" ht="25.5">
      <c r="A28" s="35" t="s">
        <v>57</v>
      </c>
      <c r="E28" s="40" t="s">
        <v>629</v>
      </c>
    </row>
    <row r="29" spans="1:5" ht="12.75">
      <c r="A29" t="s">
        <v>58</v>
      </c>
      <c r="E29" s="39" t="s">
        <v>5</v>
      </c>
    </row>
    <row r="30" spans="1:16" ht="25.5">
      <c r="A30" t="s">
        <v>50</v>
      </c>
      <c s="34" t="s">
        <v>27</v>
      </c>
      <c s="34" t="s">
        <v>630</v>
      </c>
      <c s="35" t="s">
        <v>5</v>
      </c>
      <c s="6" t="s">
        <v>631</v>
      </c>
      <c s="36" t="s">
        <v>74</v>
      </c>
      <c s="37">
        <v>22.25</v>
      </c>
      <c s="36">
        <v>0</v>
      </c>
      <c s="36">
        <f>ROUND(G30*H30,6)</f>
      </c>
      <c r="L30" s="38">
        <v>0</v>
      </c>
      <c s="32">
        <f>ROUND(ROUND(L30,2)*ROUND(G30,3),2)</f>
      </c>
      <c s="36" t="s">
        <v>184</v>
      </c>
      <c>
        <f>(M30*21)/100</f>
      </c>
      <c t="s">
        <v>28</v>
      </c>
    </row>
    <row r="31" spans="1:5" ht="38.25">
      <c r="A31" s="35" t="s">
        <v>56</v>
      </c>
      <c r="E31" s="39" t="s">
        <v>632</v>
      </c>
    </row>
    <row r="32" spans="1:5" ht="25.5">
      <c r="A32" s="35" t="s">
        <v>57</v>
      </c>
      <c r="E32" s="40" t="s">
        <v>633</v>
      </c>
    </row>
    <row r="33" spans="1:5" ht="12.75">
      <c r="A33" t="s">
        <v>58</v>
      </c>
      <c r="E33" s="39" t="s">
        <v>5</v>
      </c>
    </row>
    <row r="34" spans="1:16" ht="12.75">
      <c r="A34" t="s">
        <v>50</v>
      </c>
      <c s="34" t="s">
        <v>71</v>
      </c>
      <c s="34" t="s">
        <v>634</v>
      </c>
      <c s="35" t="s">
        <v>5</v>
      </c>
      <c s="6" t="s">
        <v>635</v>
      </c>
      <c s="36" t="s">
        <v>74</v>
      </c>
      <c s="37">
        <v>156</v>
      </c>
      <c s="36">
        <v>0</v>
      </c>
      <c s="36">
        <f>ROUND(G34*H34,6)</f>
      </c>
      <c r="L34" s="38">
        <v>0</v>
      </c>
      <c s="32">
        <f>ROUND(ROUND(L34,2)*ROUND(G34,3),2)</f>
      </c>
      <c s="36" t="s">
        <v>55</v>
      </c>
      <c>
        <f>(M34*21)/100</f>
      </c>
      <c t="s">
        <v>28</v>
      </c>
    </row>
    <row r="35" spans="1:5" ht="12.75">
      <c r="A35" s="35" t="s">
        <v>56</v>
      </c>
      <c r="E35" s="39" t="s">
        <v>635</v>
      </c>
    </row>
    <row r="36" spans="1:5" ht="25.5">
      <c r="A36" s="35" t="s">
        <v>57</v>
      </c>
      <c r="E36" s="40" t="s">
        <v>636</v>
      </c>
    </row>
    <row r="37" spans="1:5" ht="12.75">
      <c r="A37" t="s">
        <v>58</v>
      </c>
      <c r="E37" s="39" t="s">
        <v>5</v>
      </c>
    </row>
    <row r="38" spans="1:16" ht="25.5">
      <c r="A38" t="s">
        <v>50</v>
      </c>
      <c s="34" t="s">
        <v>75</v>
      </c>
      <c s="34" t="s">
        <v>637</v>
      </c>
      <c s="35" t="s">
        <v>5</v>
      </c>
      <c s="6" t="s">
        <v>638</v>
      </c>
      <c s="36" t="s">
        <v>93</v>
      </c>
      <c s="37">
        <v>112</v>
      </c>
      <c s="36">
        <v>0</v>
      </c>
      <c s="36">
        <f>ROUND(G38*H38,6)</f>
      </c>
      <c r="L38" s="38">
        <v>0</v>
      </c>
      <c s="32">
        <f>ROUND(ROUND(L38,2)*ROUND(G38,3),2)</f>
      </c>
      <c s="36" t="s">
        <v>184</v>
      </c>
      <c>
        <f>(M38*21)/100</f>
      </c>
      <c t="s">
        <v>28</v>
      </c>
    </row>
    <row r="39" spans="1:5" ht="25.5">
      <c r="A39" s="35" t="s">
        <v>56</v>
      </c>
      <c r="E39" s="39" t="s">
        <v>638</v>
      </c>
    </row>
    <row r="40" spans="1:5" ht="25.5">
      <c r="A40" s="35" t="s">
        <v>57</v>
      </c>
      <c r="E40" s="40" t="s">
        <v>639</v>
      </c>
    </row>
    <row r="41" spans="1:5" ht="12.75">
      <c r="A41" t="s">
        <v>58</v>
      </c>
      <c r="E41" s="39" t="s">
        <v>5</v>
      </c>
    </row>
    <row r="42" spans="1:16" ht="25.5">
      <c r="A42" t="s">
        <v>50</v>
      </c>
      <c s="34" t="s">
        <v>78</v>
      </c>
      <c s="34" t="s">
        <v>640</v>
      </c>
      <c s="35" t="s">
        <v>5</v>
      </c>
      <c s="6" t="s">
        <v>641</v>
      </c>
      <c s="36" t="s">
        <v>74</v>
      </c>
      <c s="37">
        <v>155</v>
      </c>
      <c s="36">
        <v>0</v>
      </c>
      <c s="36">
        <f>ROUND(G42*H42,6)</f>
      </c>
      <c r="L42" s="38">
        <v>0</v>
      </c>
      <c s="32">
        <f>ROUND(ROUND(L42,2)*ROUND(G42,3),2)</f>
      </c>
      <c s="36" t="s">
        <v>184</v>
      </c>
      <c>
        <f>(M42*21)/100</f>
      </c>
      <c t="s">
        <v>28</v>
      </c>
    </row>
    <row r="43" spans="1:5" ht="38.25">
      <c r="A43" s="35" t="s">
        <v>56</v>
      </c>
      <c r="E43" s="39" t="s">
        <v>642</v>
      </c>
    </row>
    <row r="44" spans="1:5" ht="38.25">
      <c r="A44" s="35" t="s">
        <v>57</v>
      </c>
      <c r="E44" s="40" t="s">
        <v>643</v>
      </c>
    </row>
    <row r="45" spans="1:5" ht="12.75">
      <c r="A45" t="s">
        <v>58</v>
      </c>
      <c r="E45" s="39" t="s">
        <v>5</v>
      </c>
    </row>
    <row r="46" spans="1:16" ht="38.25">
      <c r="A46" t="s">
        <v>50</v>
      </c>
      <c s="34" t="s">
        <v>81</v>
      </c>
      <c s="34" t="s">
        <v>644</v>
      </c>
      <c s="35" t="s">
        <v>5</v>
      </c>
      <c s="6" t="s">
        <v>645</v>
      </c>
      <c s="36" t="s">
        <v>74</v>
      </c>
      <c s="37">
        <v>40</v>
      </c>
      <c s="36">
        <v>0</v>
      </c>
      <c s="36">
        <f>ROUND(G46*H46,6)</f>
      </c>
      <c r="L46" s="38">
        <v>0</v>
      </c>
      <c s="32">
        <f>ROUND(ROUND(L46,2)*ROUND(G46,3),2)</f>
      </c>
      <c s="36" t="s">
        <v>184</v>
      </c>
      <c>
        <f>(M46*21)/100</f>
      </c>
      <c t="s">
        <v>28</v>
      </c>
    </row>
    <row r="47" spans="1:5" ht="38.25">
      <c r="A47" s="35" t="s">
        <v>56</v>
      </c>
      <c r="E47" s="39" t="s">
        <v>646</v>
      </c>
    </row>
    <row r="48" spans="1:5" ht="25.5">
      <c r="A48" s="35" t="s">
        <v>57</v>
      </c>
      <c r="E48" s="40" t="s">
        <v>647</v>
      </c>
    </row>
    <row r="49" spans="1:5" ht="12.75">
      <c r="A49" t="s">
        <v>58</v>
      </c>
      <c r="E49" s="39" t="s">
        <v>5</v>
      </c>
    </row>
    <row r="50" spans="1:16" ht="38.25">
      <c r="A50" t="s">
        <v>50</v>
      </c>
      <c s="34" t="s">
        <v>84</v>
      </c>
      <c s="34" t="s">
        <v>648</v>
      </c>
      <c s="35" t="s">
        <v>5</v>
      </c>
      <c s="6" t="s">
        <v>649</v>
      </c>
      <c s="36" t="s">
        <v>74</v>
      </c>
      <c s="37">
        <v>160</v>
      </c>
      <c s="36">
        <v>0</v>
      </c>
      <c s="36">
        <f>ROUND(G50*H50,6)</f>
      </c>
      <c r="L50" s="38">
        <v>0</v>
      </c>
      <c s="32">
        <f>ROUND(ROUND(L50,2)*ROUND(G50,3),2)</f>
      </c>
      <c s="36" t="s">
        <v>184</v>
      </c>
      <c>
        <f>(M50*21)/100</f>
      </c>
      <c t="s">
        <v>28</v>
      </c>
    </row>
    <row r="51" spans="1:5" ht="51">
      <c r="A51" s="35" t="s">
        <v>56</v>
      </c>
      <c r="E51" s="39" t="s">
        <v>650</v>
      </c>
    </row>
    <row r="52" spans="1:5" ht="25.5">
      <c r="A52" s="35" t="s">
        <v>57</v>
      </c>
      <c r="E52" s="40" t="s">
        <v>651</v>
      </c>
    </row>
    <row r="53" spans="1:5" ht="12.75">
      <c r="A53" t="s">
        <v>58</v>
      </c>
      <c r="E53" s="39" t="s">
        <v>5</v>
      </c>
    </row>
    <row r="54" spans="1:16" ht="25.5">
      <c r="A54" t="s">
        <v>50</v>
      </c>
      <c s="34" t="s">
        <v>87</v>
      </c>
      <c s="34" t="s">
        <v>652</v>
      </c>
      <c s="35" t="s">
        <v>5</v>
      </c>
      <c s="6" t="s">
        <v>653</v>
      </c>
      <c s="36" t="s">
        <v>74</v>
      </c>
      <c s="37">
        <v>470</v>
      </c>
      <c s="36">
        <v>0</v>
      </c>
      <c s="36">
        <f>ROUND(G54*H54,6)</f>
      </c>
      <c r="L54" s="38">
        <v>0</v>
      </c>
      <c s="32">
        <f>ROUND(ROUND(L54,2)*ROUND(G54,3),2)</f>
      </c>
      <c s="36" t="s">
        <v>184</v>
      </c>
      <c>
        <f>(M54*21)/100</f>
      </c>
      <c t="s">
        <v>28</v>
      </c>
    </row>
    <row r="55" spans="1:5" ht="25.5">
      <c r="A55" s="35" t="s">
        <v>56</v>
      </c>
      <c r="E55" s="39" t="s">
        <v>653</v>
      </c>
    </row>
    <row r="56" spans="1:5" ht="25.5">
      <c r="A56" s="35" t="s">
        <v>57</v>
      </c>
      <c r="E56" s="40" t="s">
        <v>626</v>
      </c>
    </row>
    <row r="57" spans="1:5" ht="12.75">
      <c r="A57" t="s">
        <v>58</v>
      </c>
      <c r="E57" s="39" t="s">
        <v>5</v>
      </c>
    </row>
    <row r="58" spans="1:13" ht="12.75">
      <c r="A58" t="s">
        <v>47</v>
      </c>
      <c r="C58" s="31" t="s">
        <v>63</v>
      </c>
      <c r="E58" s="33" t="s">
        <v>472</v>
      </c>
      <c r="J58" s="32">
        <f>0</f>
      </c>
      <c s="32">
        <f>0</f>
      </c>
      <c s="32">
        <f>0+L59</f>
      </c>
      <c s="32">
        <f>0+M59</f>
      </c>
    </row>
    <row r="59" spans="1:16" ht="12.75">
      <c r="A59" t="s">
        <v>50</v>
      </c>
      <c s="34" t="s">
        <v>90</v>
      </c>
      <c s="34" t="s">
        <v>654</v>
      </c>
      <c s="35" t="s">
        <v>5</v>
      </c>
      <c s="6" t="s">
        <v>655</v>
      </c>
      <c s="36" t="s">
        <v>74</v>
      </c>
      <c s="37">
        <v>507</v>
      </c>
      <c s="36">
        <v>0.20266</v>
      </c>
      <c s="36">
        <f>ROUND(G59*H59,6)</f>
      </c>
      <c r="L59" s="38">
        <v>0</v>
      </c>
      <c s="32">
        <f>ROUND(ROUND(L59,2)*ROUND(G59,3),2)</f>
      </c>
      <c s="36" t="s">
        <v>184</v>
      </c>
      <c>
        <f>(M59*21)/100</f>
      </c>
      <c t="s">
        <v>28</v>
      </c>
    </row>
    <row r="60" spans="1:5" ht="12.75">
      <c r="A60" s="35" t="s">
        <v>56</v>
      </c>
      <c r="E60" s="39" t="s">
        <v>655</v>
      </c>
    </row>
    <row r="61" spans="1:5" ht="25.5">
      <c r="A61" s="35" t="s">
        <v>57</v>
      </c>
      <c r="E61" s="40" t="s">
        <v>656</v>
      </c>
    </row>
    <row r="62" spans="1:5" ht="12.75">
      <c r="A62" t="s">
        <v>58</v>
      </c>
      <c r="E62" s="39" t="s">
        <v>5</v>
      </c>
    </row>
    <row r="63" spans="1:13" ht="12.75">
      <c r="A63" t="s">
        <v>47</v>
      </c>
      <c r="C63" s="31" t="s">
        <v>66</v>
      </c>
      <c r="E63" s="33" t="s">
        <v>657</v>
      </c>
      <c r="J63" s="32">
        <f>0</f>
      </c>
      <c s="32">
        <f>0</f>
      </c>
      <c s="32">
        <f>0+L64+L68+L72+L76+L80+L84+L88+L92+L96+L100+L104+L108+L112</f>
      </c>
      <c s="32">
        <f>0+M64+M68+M72+M76+M80+M84+M88+M92+M96+M100+M104+M108+M112</f>
      </c>
    </row>
    <row r="64" spans="1:16" ht="25.5">
      <c r="A64" t="s">
        <v>50</v>
      </c>
      <c s="34" t="s">
        <v>94</v>
      </c>
      <c s="34" t="s">
        <v>658</v>
      </c>
      <c s="35" t="s">
        <v>5</v>
      </c>
      <c s="6" t="s">
        <v>659</v>
      </c>
      <c s="36" t="s">
        <v>74</v>
      </c>
      <c s="37">
        <v>266</v>
      </c>
      <c s="36">
        <v>0.18051</v>
      </c>
      <c s="36">
        <f>ROUND(G64*H64,6)</f>
      </c>
      <c r="L64" s="38">
        <v>0</v>
      </c>
      <c s="32">
        <f>ROUND(ROUND(L64,2)*ROUND(G64,3),2)</f>
      </c>
      <c s="36" t="s">
        <v>184</v>
      </c>
      <c>
        <f>(M64*21)/100</f>
      </c>
      <c t="s">
        <v>28</v>
      </c>
    </row>
    <row r="65" spans="1:5" ht="25.5">
      <c r="A65" s="35" t="s">
        <v>56</v>
      </c>
      <c r="E65" s="39" t="s">
        <v>659</v>
      </c>
    </row>
    <row r="66" spans="1:5" ht="25.5">
      <c r="A66" s="35" t="s">
        <v>57</v>
      </c>
      <c r="E66" s="40" t="s">
        <v>660</v>
      </c>
    </row>
    <row r="67" spans="1:5" ht="12.75">
      <c r="A67" t="s">
        <v>58</v>
      </c>
      <c r="E67" s="39" t="s">
        <v>5</v>
      </c>
    </row>
    <row r="68" spans="1:16" ht="25.5">
      <c r="A68" t="s">
        <v>50</v>
      </c>
      <c s="34" t="s">
        <v>97</v>
      </c>
      <c s="34" t="s">
        <v>661</v>
      </c>
      <c s="35" t="s">
        <v>5</v>
      </c>
      <c s="6" t="s">
        <v>662</v>
      </c>
      <c s="36" t="s">
        <v>74</v>
      </c>
      <c s="37">
        <v>526</v>
      </c>
      <c s="36">
        <v>0.46</v>
      </c>
      <c s="36">
        <f>ROUND(G68*H68,6)</f>
      </c>
      <c r="L68" s="38">
        <v>0</v>
      </c>
      <c s="32">
        <f>ROUND(ROUND(L68,2)*ROUND(G68,3),2)</f>
      </c>
      <c s="36" t="s">
        <v>184</v>
      </c>
      <c>
        <f>(M68*21)/100</f>
      </c>
      <c t="s">
        <v>28</v>
      </c>
    </row>
    <row r="69" spans="1:5" ht="25.5">
      <c r="A69" s="35" t="s">
        <v>56</v>
      </c>
      <c r="E69" s="39" t="s">
        <v>662</v>
      </c>
    </row>
    <row r="70" spans="1:5" ht="38.25">
      <c r="A70" s="35" t="s">
        <v>57</v>
      </c>
      <c r="E70" s="40" t="s">
        <v>663</v>
      </c>
    </row>
    <row r="71" spans="1:5" ht="12.75">
      <c r="A71" t="s">
        <v>58</v>
      </c>
      <c r="E71" s="39" t="s">
        <v>5</v>
      </c>
    </row>
    <row r="72" spans="1:16" ht="25.5">
      <c r="A72" t="s">
        <v>50</v>
      </c>
      <c s="34" t="s">
        <v>101</v>
      </c>
      <c s="34" t="s">
        <v>664</v>
      </c>
      <c s="35" t="s">
        <v>5</v>
      </c>
      <c s="6" t="s">
        <v>665</v>
      </c>
      <c s="36" t="s">
        <v>74</v>
      </c>
      <c s="37">
        <v>267</v>
      </c>
      <c s="36">
        <v>0</v>
      </c>
      <c s="36">
        <f>ROUND(G72*H72,6)</f>
      </c>
      <c r="L72" s="38">
        <v>0</v>
      </c>
      <c s="32">
        <f>ROUND(ROUND(L72,2)*ROUND(G72,3),2)</f>
      </c>
      <c s="36" t="s">
        <v>55</v>
      </c>
      <c>
        <f>(M72*21)/100</f>
      </c>
      <c t="s">
        <v>28</v>
      </c>
    </row>
    <row r="73" spans="1:5" ht="25.5">
      <c r="A73" s="35" t="s">
        <v>56</v>
      </c>
      <c r="E73" s="39" t="s">
        <v>665</v>
      </c>
    </row>
    <row r="74" spans="1:5" ht="25.5">
      <c r="A74" s="35" t="s">
        <v>57</v>
      </c>
      <c r="E74" s="40" t="s">
        <v>666</v>
      </c>
    </row>
    <row r="75" spans="1:5" ht="12.75">
      <c r="A75" t="s">
        <v>58</v>
      </c>
      <c r="E75" s="39" t="s">
        <v>5</v>
      </c>
    </row>
    <row r="76" spans="1:16" ht="12.75">
      <c r="A76" t="s">
        <v>50</v>
      </c>
      <c s="34" t="s">
        <v>105</v>
      </c>
      <c s="34" t="s">
        <v>667</v>
      </c>
      <c s="35" t="s">
        <v>5</v>
      </c>
      <c s="6" t="s">
        <v>668</v>
      </c>
      <c s="36" t="s">
        <v>74</v>
      </c>
      <c s="37">
        <v>179</v>
      </c>
      <c s="36">
        <v>0</v>
      </c>
      <c s="36">
        <f>ROUND(G76*H76,6)</f>
      </c>
      <c r="L76" s="38">
        <v>0</v>
      </c>
      <c s="32">
        <f>ROUND(ROUND(L76,2)*ROUND(G76,3),2)</f>
      </c>
      <c s="36" t="s">
        <v>55</v>
      </c>
      <c>
        <f>(M76*21)/100</f>
      </c>
      <c t="s">
        <v>28</v>
      </c>
    </row>
    <row r="77" spans="1:5" ht="12.75">
      <c r="A77" s="35" t="s">
        <v>56</v>
      </c>
      <c r="E77" s="39" t="s">
        <v>668</v>
      </c>
    </row>
    <row r="78" spans="1:5" ht="63.75">
      <c r="A78" s="35" t="s">
        <v>57</v>
      </c>
      <c r="E78" s="42" t="s">
        <v>669</v>
      </c>
    </row>
    <row r="79" spans="1:5" ht="12.75">
      <c r="A79" t="s">
        <v>58</v>
      </c>
      <c r="E79" s="39" t="s">
        <v>5</v>
      </c>
    </row>
    <row r="80" spans="1:16" ht="38.25">
      <c r="A80" t="s">
        <v>50</v>
      </c>
      <c s="34" t="s">
        <v>109</v>
      </c>
      <c s="34" t="s">
        <v>670</v>
      </c>
      <c s="35" t="s">
        <v>5</v>
      </c>
      <c s="6" t="s">
        <v>671</v>
      </c>
      <c s="36" t="s">
        <v>74</v>
      </c>
      <c s="37">
        <v>40</v>
      </c>
      <c s="36">
        <v>0.101</v>
      </c>
      <c s="36">
        <f>ROUND(G80*H80,6)</f>
      </c>
      <c r="L80" s="38">
        <v>0</v>
      </c>
      <c s="32">
        <f>ROUND(ROUND(L80,2)*ROUND(G80,3),2)</f>
      </c>
      <c s="36" t="s">
        <v>184</v>
      </c>
      <c>
        <f>(M80*21)/100</f>
      </c>
      <c t="s">
        <v>28</v>
      </c>
    </row>
    <row r="81" spans="1:5" ht="51">
      <c r="A81" s="35" t="s">
        <v>56</v>
      </c>
      <c r="E81" s="39" t="s">
        <v>672</v>
      </c>
    </row>
    <row r="82" spans="1:5" ht="25.5">
      <c r="A82" s="35" t="s">
        <v>57</v>
      </c>
      <c r="E82" s="40" t="s">
        <v>615</v>
      </c>
    </row>
    <row r="83" spans="1:5" ht="12.75">
      <c r="A83" t="s">
        <v>58</v>
      </c>
      <c r="E83" s="39" t="s">
        <v>5</v>
      </c>
    </row>
    <row r="84" spans="1:16" ht="12.75">
      <c r="A84" t="s">
        <v>50</v>
      </c>
      <c s="34" t="s">
        <v>112</v>
      </c>
      <c s="34" t="s">
        <v>673</v>
      </c>
      <c s="35" t="s">
        <v>5</v>
      </c>
      <c s="6" t="s">
        <v>674</v>
      </c>
      <c s="36" t="s">
        <v>93</v>
      </c>
      <c s="37">
        <v>124</v>
      </c>
      <c s="36">
        <v>0.125</v>
      </c>
      <c s="36">
        <f>ROUND(G84*H84,6)</f>
      </c>
      <c r="L84" s="38">
        <v>0</v>
      </c>
      <c s="32">
        <f>ROUND(ROUND(L84,2)*ROUND(G84,3),2)</f>
      </c>
      <c s="36" t="s">
        <v>184</v>
      </c>
      <c>
        <f>(M84*21)/100</f>
      </c>
      <c t="s">
        <v>28</v>
      </c>
    </row>
    <row r="85" spans="1:5" ht="12.75">
      <c r="A85" s="35" t="s">
        <v>56</v>
      </c>
      <c r="E85" s="39" t="s">
        <v>674</v>
      </c>
    </row>
    <row r="86" spans="1:5" ht="25.5">
      <c r="A86" s="35" t="s">
        <v>57</v>
      </c>
      <c r="E86" s="40" t="s">
        <v>675</v>
      </c>
    </row>
    <row r="87" spans="1:5" ht="12.75">
      <c r="A87" t="s">
        <v>58</v>
      </c>
      <c r="E87" s="39" t="s">
        <v>5</v>
      </c>
    </row>
    <row r="88" spans="1:16" ht="12.75">
      <c r="A88" t="s">
        <v>50</v>
      </c>
      <c s="34" t="s">
        <v>115</v>
      </c>
      <c s="34" t="s">
        <v>676</v>
      </c>
      <c s="35" t="s">
        <v>5</v>
      </c>
      <c s="6" t="s">
        <v>677</v>
      </c>
      <c s="36" t="s">
        <v>93</v>
      </c>
      <c s="37">
        <v>1.3</v>
      </c>
      <c s="36">
        <v>0.125</v>
      </c>
      <c s="36">
        <f>ROUND(G88*H88,6)</f>
      </c>
      <c r="L88" s="38">
        <v>0</v>
      </c>
      <c s="32">
        <f>ROUND(ROUND(L88,2)*ROUND(G88,3),2)</f>
      </c>
      <c s="36" t="s">
        <v>184</v>
      </c>
      <c>
        <f>(M88*21)/100</f>
      </c>
      <c t="s">
        <v>28</v>
      </c>
    </row>
    <row r="89" spans="1:5" ht="12.75">
      <c r="A89" s="35" t="s">
        <v>56</v>
      </c>
      <c r="E89" s="39" t="s">
        <v>677</v>
      </c>
    </row>
    <row r="90" spans="1:5" ht="25.5">
      <c r="A90" s="35" t="s">
        <v>57</v>
      </c>
      <c r="E90" s="40" t="s">
        <v>678</v>
      </c>
    </row>
    <row r="91" spans="1:5" ht="12.75">
      <c r="A91" t="s">
        <v>58</v>
      </c>
      <c r="E91" s="39" t="s">
        <v>5</v>
      </c>
    </row>
    <row r="92" spans="1:16" ht="38.25">
      <c r="A92" t="s">
        <v>50</v>
      </c>
      <c s="34" t="s">
        <v>118</v>
      </c>
      <c s="34" t="s">
        <v>679</v>
      </c>
      <c s="35" t="s">
        <v>5</v>
      </c>
      <c s="6" t="s">
        <v>680</v>
      </c>
      <c s="36" t="s">
        <v>93</v>
      </c>
      <c s="37">
        <v>125.3</v>
      </c>
      <c s="36">
        <v>0.16849</v>
      </c>
      <c s="36">
        <f>ROUND(G92*H92,6)</f>
      </c>
      <c r="L92" s="38">
        <v>0</v>
      </c>
      <c s="32">
        <f>ROUND(ROUND(L92,2)*ROUND(G92,3),2)</f>
      </c>
      <c s="36" t="s">
        <v>184</v>
      </c>
      <c>
        <f>(M92*21)/100</f>
      </c>
      <c t="s">
        <v>28</v>
      </c>
    </row>
    <row r="93" spans="1:5" ht="38.25">
      <c r="A93" s="35" t="s">
        <v>56</v>
      </c>
      <c r="E93" s="39" t="s">
        <v>680</v>
      </c>
    </row>
    <row r="94" spans="1:5" ht="25.5">
      <c r="A94" s="35" t="s">
        <v>57</v>
      </c>
      <c r="E94" s="40" t="s">
        <v>681</v>
      </c>
    </row>
    <row r="95" spans="1:5" ht="12.75">
      <c r="A95" t="s">
        <v>58</v>
      </c>
      <c r="E95" s="39" t="s">
        <v>5</v>
      </c>
    </row>
    <row r="96" spans="1:16" ht="25.5">
      <c r="A96" t="s">
        <v>50</v>
      </c>
      <c s="34" t="s">
        <v>121</v>
      </c>
      <c s="34" t="s">
        <v>682</v>
      </c>
      <c s="35" t="s">
        <v>5</v>
      </c>
      <c s="6" t="s">
        <v>683</v>
      </c>
      <c s="36" t="s">
        <v>74</v>
      </c>
      <c s="37">
        <v>120</v>
      </c>
      <c s="36">
        <v>0.1837</v>
      </c>
      <c s="36">
        <f>ROUND(G96*H96,6)</f>
      </c>
      <c r="L96" s="38">
        <v>0</v>
      </c>
      <c s="32">
        <f>ROUND(ROUND(L96,2)*ROUND(G96,3),2)</f>
      </c>
      <c s="36" t="s">
        <v>184</v>
      </c>
      <c>
        <f>(M96*21)/100</f>
      </c>
      <c t="s">
        <v>28</v>
      </c>
    </row>
    <row r="97" spans="1:5" ht="38.25">
      <c r="A97" s="35" t="s">
        <v>56</v>
      </c>
      <c r="E97" s="39" t="s">
        <v>684</v>
      </c>
    </row>
    <row r="98" spans="1:5" ht="25.5">
      <c r="A98" s="35" t="s">
        <v>57</v>
      </c>
      <c r="E98" s="40" t="s">
        <v>685</v>
      </c>
    </row>
    <row r="99" spans="1:5" ht="12.75">
      <c r="A99" t="s">
        <v>58</v>
      </c>
      <c r="E99" s="39" t="s">
        <v>5</v>
      </c>
    </row>
    <row r="100" spans="1:16" ht="25.5">
      <c r="A100" t="s">
        <v>50</v>
      </c>
      <c s="34" t="s">
        <v>125</v>
      </c>
      <c s="34" t="s">
        <v>686</v>
      </c>
      <c s="35" t="s">
        <v>5</v>
      </c>
      <c s="6" t="s">
        <v>687</v>
      </c>
      <c s="36" t="s">
        <v>74</v>
      </c>
      <c s="37">
        <v>338</v>
      </c>
      <c s="36">
        <v>0.167</v>
      </c>
      <c s="36">
        <f>ROUND(G100*H100,6)</f>
      </c>
      <c r="L100" s="38">
        <v>0</v>
      </c>
      <c s="32">
        <f>ROUND(ROUND(L100,2)*ROUND(G100,3),2)</f>
      </c>
      <c s="36" t="s">
        <v>184</v>
      </c>
      <c>
        <f>(M100*21)/100</f>
      </c>
      <c t="s">
        <v>28</v>
      </c>
    </row>
    <row r="101" spans="1:5" ht="38.25">
      <c r="A101" s="35" t="s">
        <v>56</v>
      </c>
      <c r="E101" s="39" t="s">
        <v>688</v>
      </c>
    </row>
    <row r="102" spans="1:5" ht="25.5">
      <c r="A102" s="35" t="s">
        <v>57</v>
      </c>
      <c r="E102" s="40" t="s">
        <v>689</v>
      </c>
    </row>
    <row r="103" spans="1:5" ht="12.75">
      <c r="A103" t="s">
        <v>58</v>
      </c>
      <c r="E103" s="39" t="s">
        <v>5</v>
      </c>
    </row>
    <row r="104" spans="1:16" ht="12.75">
      <c r="A104" t="s">
        <v>50</v>
      </c>
      <c s="34" t="s">
        <v>130</v>
      </c>
      <c s="34" t="s">
        <v>690</v>
      </c>
      <c s="35" t="s">
        <v>5</v>
      </c>
      <c s="6" t="s">
        <v>691</v>
      </c>
      <c s="36" t="s">
        <v>74</v>
      </c>
      <c s="37">
        <v>344.76</v>
      </c>
      <c s="36">
        <v>0.118</v>
      </c>
      <c s="36">
        <f>ROUND(G104*H104,6)</f>
      </c>
      <c r="L104" s="38">
        <v>0</v>
      </c>
      <c s="32">
        <f>ROUND(ROUND(L104,2)*ROUND(G104,3),2)</f>
      </c>
      <c s="36" t="s">
        <v>184</v>
      </c>
      <c>
        <f>(M104*21)/100</f>
      </c>
      <c t="s">
        <v>28</v>
      </c>
    </row>
    <row r="105" spans="1:5" ht="12.75">
      <c r="A105" s="35" t="s">
        <v>56</v>
      </c>
      <c r="E105" s="39" t="s">
        <v>691</v>
      </c>
    </row>
    <row r="106" spans="1:5" ht="38.25">
      <c r="A106" s="35" t="s">
        <v>57</v>
      </c>
      <c r="E106" s="40" t="s">
        <v>692</v>
      </c>
    </row>
    <row r="107" spans="1:5" ht="12.75">
      <c r="A107" t="s">
        <v>58</v>
      </c>
      <c r="E107" s="39" t="s">
        <v>5</v>
      </c>
    </row>
    <row r="108" spans="1:16" ht="12.75">
      <c r="A108" t="s">
        <v>50</v>
      </c>
      <c s="34" t="s">
        <v>133</v>
      </c>
      <c s="34" t="s">
        <v>693</v>
      </c>
      <c s="35" t="s">
        <v>5</v>
      </c>
      <c s="6" t="s">
        <v>694</v>
      </c>
      <c s="36" t="s">
        <v>74</v>
      </c>
      <c s="37">
        <v>6.18</v>
      </c>
      <c s="36">
        <v>0</v>
      </c>
      <c s="36">
        <f>ROUND(G108*H108,6)</f>
      </c>
      <c r="L108" s="38">
        <v>0</v>
      </c>
      <c s="32">
        <f>ROUND(ROUND(L108,2)*ROUND(G108,3),2)</f>
      </c>
      <c s="36" t="s">
        <v>55</v>
      </c>
      <c>
        <f>(M108*21)/100</f>
      </c>
      <c t="s">
        <v>28</v>
      </c>
    </row>
    <row r="109" spans="1:5" ht="12.75">
      <c r="A109" s="35" t="s">
        <v>56</v>
      </c>
      <c r="E109" s="39" t="s">
        <v>694</v>
      </c>
    </row>
    <row r="110" spans="1:5" ht="38.25">
      <c r="A110" s="35" t="s">
        <v>57</v>
      </c>
      <c r="E110" s="42" t="s">
        <v>695</v>
      </c>
    </row>
    <row r="111" spans="1:5" ht="12.75">
      <c r="A111" t="s">
        <v>58</v>
      </c>
      <c r="E111" s="39" t="s">
        <v>5</v>
      </c>
    </row>
    <row r="112" spans="1:16" ht="12.75">
      <c r="A112" t="s">
        <v>50</v>
      </c>
      <c s="34" t="s">
        <v>136</v>
      </c>
      <c s="34" t="s">
        <v>696</v>
      </c>
      <c s="35" t="s">
        <v>5</v>
      </c>
      <c s="6" t="s">
        <v>697</v>
      </c>
      <c s="36" t="s">
        <v>74</v>
      </c>
      <c s="37">
        <v>4.635</v>
      </c>
      <c s="36">
        <v>0</v>
      </c>
      <c s="36">
        <f>ROUND(G112*H112,6)</f>
      </c>
      <c r="L112" s="38">
        <v>0</v>
      </c>
      <c s="32">
        <f>ROUND(ROUND(L112,2)*ROUND(G112,3),2)</f>
      </c>
      <c s="36" t="s">
        <v>55</v>
      </c>
      <c>
        <f>(M112*21)/100</f>
      </c>
      <c t="s">
        <v>28</v>
      </c>
    </row>
    <row r="113" spans="1:5" ht="12.75">
      <c r="A113" s="35" t="s">
        <v>56</v>
      </c>
      <c r="E113" s="39" t="s">
        <v>697</v>
      </c>
    </row>
    <row r="114" spans="1:5" ht="38.25">
      <c r="A114" s="35" t="s">
        <v>57</v>
      </c>
      <c r="E114" s="42" t="s">
        <v>698</v>
      </c>
    </row>
    <row r="115" spans="1:5" ht="12.75">
      <c r="A115" t="s">
        <v>58</v>
      </c>
      <c r="E115" s="39" t="s">
        <v>5</v>
      </c>
    </row>
    <row r="116" spans="1:13" ht="12.75">
      <c r="A116" t="s">
        <v>47</v>
      </c>
      <c r="C116" s="31" t="s">
        <v>699</v>
      </c>
      <c r="E116" s="33" t="s">
        <v>700</v>
      </c>
      <c r="J116" s="32">
        <f>0</f>
      </c>
      <c s="32">
        <f>0</f>
      </c>
      <c s="32">
        <f>0+L117</f>
      </c>
      <c s="32">
        <f>0+M117</f>
      </c>
    </row>
    <row r="117" spans="1:16" ht="25.5">
      <c r="A117" t="s">
        <v>50</v>
      </c>
      <c s="34" t="s">
        <v>161</v>
      </c>
      <c s="34" t="s">
        <v>701</v>
      </c>
      <c s="35" t="s">
        <v>5</v>
      </c>
      <c s="6" t="s">
        <v>702</v>
      </c>
      <c s="36" t="s">
        <v>74</v>
      </c>
      <c s="37">
        <v>42</v>
      </c>
      <c s="36">
        <v>0.0008</v>
      </c>
      <c s="36">
        <f>ROUND(G117*H117,6)</f>
      </c>
      <c r="L117" s="38">
        <v>0</v>
      </c>
      <c s="32">
        <f>ROUND(ROUND(L117,2)*ROUND(G117,3),2)</f>
      </c>
      <c s="36" t="s">
        <v>184</v>
      </c>
      <c>
        <f>(M117*21)/100</f>
      </c>
      <c t="s">
        <v>28</v>
      </c>
    </row>
    <row r="118" spans="1:5" ht="25.5">
      <c r="A118" s="35" t="s">
        <v>56</v>
      </c>
      <c r="E118" s="39" t="s">
        <v>703</v>
      </c>
    </row>
    <row r="119" spans="1:5" ht="25.5">
      <c r="A119" s="35" t="s">
        <v>57</v>
      </c>
      <c r="E119" s="40" t="s">
        <v>704</v>
      </c>
    </row>
    <row r="120" spans="1:5" ht="12.75">
      <c r="A120" t="s">
        <v>58</v>
      </c>
      <c r="E120" s="39" t="s">
        <v>5</v>
      </c>
    </row>
    <row r="121" spans="1:13" ht="12.75">
      <c r="A121" t="s">
        <v>47</v>
      </c>
      <c r="C121" s="31" t="s">
        <v>78</v>
      </c>
      <c r="E121" s="33" t="s">
        <v>705</v>
      </c>
      <c r="J121" s="32">
        <f>0</f>
      </c>
      <c s="32">
        <f>0</f>
      </c>
      <c s="32">
        <f>0+L122+L126</f>
      </c>
      <c s="32">
        <f>0+M122+M126</f>
      </c>
    </row>
    <row r="122" spans="1:16" ht="25.5">
      <c r="A122" t="s">
        <v>50</v>
      </c>
      <c s="34" t="s">
        <v>139</v>
      </c>
      <c s="34" t="s">
        <v>706</v>
      </c>
      <c s="35" t="s">
        <v>5</v>
      </c>
      <c s="6" t="s">
        <v>707</v>
      </c>
      <c s="36" t="s">
        <v>93</v>
      </c>
      <c s="37">
        <v>65</v>
      </c>
      <c s="36">
        <v>0</v>
      </c>
      <c s="36">
        <f>ROUND(G122*H122,6)</f>
      </c>
      <c r="L122" s="38">
        <v>0</v>
      </c>
      <c s="32">
        <f>ROUND(ROUND(L122,2)*ROUND(G122,3),2)</f>
      </c>
      <c s="36" t="s">
        <v>184</v>
      </c>
      <c>
        <f>(M122*21)/100</f>
      </c>
      <c t="s">
        <v>28</v>
      </c>
    </row>
    <row r="123" spans="1:5" ht="25.5">
      <c r="A123" s="35" t="s">
        <v>56</v>
      </c>
      <c r="E123" s="39" t="s">
        <v>707</v>
      </c>
    </row>
    <row r="124" spans="1:5" ht="25.5">
      <c r="A124" s="35" t="s">
        <v>57</v>
      </c>
      <c r="E124" s="40" t="s">
        <v>708</v>
      </c>
    </row>
    <row r="125" spans="1:5" ht="12.75">
      <c r="A125" t="s">
        <v>58</v>
      </c>
      <c r="E125" s="39" t="s">
        <v>5</v>
      </c>
    </row>
    <row r="126" spans="1:16" ht="25.5">
      <c r="A126" t="s">
        <v>50</v>
      </c>
      <c s="34" t="s">
        <v>142</v>
      </c>
      <c s="34" t="s">
        <v>709</v>
      </c>
      <c s="35" t="s">
        <v>5</v>
      </c>
      <c s="6" t="s">
        <v>710</v>
      </c>
      <c s="36" t="s">
        <v>93</v>
      </c>
      <c s="37">
        <v>65</v>
      </c>
      <c s="36">
        <v>5E-05</v>
      </c>
      <c s="36">
        <f>ROUND(G126*H126,6)</f>
      </c>
      <c r="L126" s="38">
        <v>0</v>
      </c>
      <c s="32">
        <f>ROUND(ROUND(L126,2)*ROUND(G126,3),2)</f>
      </c>
      <c s="36" t="s">
        <v>184</v>
      </c>
      <c>
        <f>(M126*21)/100</f>
      </c>
      <c t="s">
        <v>28</v>
      </c>
    </row>
    <row r="127" spans="1:5" ht="38.25">
      <c r="A127" s="35" t="s">
        <v>56</v>
      </c>
      <c r="E127" s="39" t="s">
        <v>711</v>
      </c>
    </row>
    <row r="128" spans="1:5" ht="25.5">
      <c r="A128" s="35" t="s">
        <v>57</v>
      </c>
      <c r="E128" s="40" t="s">
        <v>708</v>
      </c>
    </row>
    <row r="129" spans="1:5" ht="12.75">
      <c r="A129" t="s">
        <v>58</v>
      </c>
      <c r="E129" s="39" t="s">
        <v>5</v>
      </c>
    </row>
    <row r="130" spans="1:13" ht="12.75">
      <c r="A130" t="s">
        <v>47</v>
      </c>
      <c r="C130" s="31" t="s">
        <v>712</v>
      </c>
      <c r="E130" s="33" t="s">
        <v>713</v>
      </c>
      <c r="J130" s="32">
        <f>0</f>
      </c>
      <c s="32">
        <f>0</f>
      </c>
      <c s="32">
        <f>0+L131+L135</f>
      </c>
      <c s="32">
        <f>0+M131+M135</f>
      </c>
    </row>
    <row r="131" spans="1:16" ht="12.75">
      <c r="A131" t="s">
        <v>50</v>
      </c>
      <c s="34" t="s">
        <v>156</v>
      </c>
      <c s="34" t="s">
        <v>714</v>
      </c>
      <c s="35" t="s">
        <v>5</v>
      </c>
      <c s="6" t="s">
        <v>715</v>
      </c>
      <c s="36" t="s">
        <v>470</v>
      </c>
      <c s="37">
        <v>233.976</v>
      </c>
      <c s="36">
        <v>0</v>
      </c>
      <c s="36">
        <f>ROUND(G131*H131,6)</f>
      </c>
      <c r="L131" s="38">
        <v>0</v>
      </c>
      <c s="32">
        <f>ROUND(ROUND(L131,2)*ROUND(G131,3),2)</f>
      </c>
      <c s="36" t="s">
        <v>184</v>
      </c>
      <c>
        <f>(M131*21)/100</f>
      </c>
      <c t="s">
        <v>28</v>
      </c>
    </row>
    <row r="132" spans="1:5" ht="12.75">
      <c r="A132" s="35" t="s">
        <v>56</v>
      </c>
      <c r="E132" s="39" t="s">
        <v>715</v>
      </c>
    </row>
    <row r="133" spans="1:5" ht="25.5">
      <c r="A133" s="35" t="s">
        <v>57</v>
      </c>
      <c r="E133" s="40" t="s">
        <v>716</v>
      </c>
    </row>
    <row r="134" spans="1:5" ht="12.75">
      <c r="A134" t="s">
        <v>58</v>
      </c>
      <c r="E134" s="39" t="s">
        <v>5</v>
      </c>
    </row>
    <row r="135" spans="1:16" ht="12.75">
      <c r="A135" t="s">
        <v>50</v>
      </c>
      <c s="34" t="s">
        <v>159</v>
      </c>
      <c s="34" t="s">
        <v>717</v>
      </c>
      <c s="35" t="s">
        <v>5</v>
      </c>
      <c s="6" t="s">
        <v>718</v>
      </c>
      <c s="36" t="s">
        <v>470</v>
      </c>
      <c s="37">
        <v>85.77</v>
      </c>
      <c s="36">
        <v>0</v>
      </c>
      <c s="36">
        <f>ROUND(G135*H135,6)</f>
      </c>
      <c r="L135" s="38">
        <v>0</v>
      </c>
      <c s="32">
        <f>ROUND(ROUND(L135,2)*ROUND(G135,3),2)</f>
      </c>
      <c s="36" t="s">
        <v>184</v>
      </c>
      <c>
        <f>(M135*21)/100</f>
      </c>
      <c t="s">
        <v>28</v>
      </c>
    </row>
    <row r="136" spans="1:5" ht="12.75">
      <c r="A136" s="35" t="s">
        <v>56</v>
      </c>
      <c r="E136" s="39" t="s">
        <v>718</v>
      </c>
    </row>
    <row r="137" spans="1:5" ht="25.5">
      <c r="A137" s="35" t="s">
        <v>57</v>
      </c>
      <c r="E137" s="40" t="s">
        <v>719</v>
      </c>
    </row>
    <row r="138" spans="1:5" ht="12.75">
      <c r="A138" t="s">
        <v>58</v>
      </c>
      <c r="E138" s="39" t="s">
        <v>5</v>
      </c>
    </row>
    <row r="139" spans="1:13" ht="12.75">
      <c r="A139" t="s">
        <v>47</v>
      </c>
      <c r="C139" s="31" t="s">
        <v>720</v>
      </c>
      <c r="E139" s="33" t="s">
        <v>603</v>
      </c>
      <c r="J139" s="32">
        <f>0</f>
      </c>
      <c s="32">
        <f>0</f>
      </c>
      <c s="32">
        <f>0+L140</f>
      </c>
      <c s="32">
        <f>0+M140</f>
      </c>
    </row>
    <row r="140" spans="1:16" ht="12.75">
      <c r="A140" t="s">
        <v>50</v>
      </c>
      <c s="34" t="s">
        <v>164</v>
      </c>
      <c s="34" t="s">
        <v>721</v>
      </c>
      <c s="35" t="s">
        <v>5</v>
      </c>
      <c s="6" t="s">
        <v>722</v>
      </c>
      <c s="36" t="s">
        <v>54</v>
      </c>
      <c s="37">
        <v>1</v>
      </c>
      <c s="36">
        <v>0</v>
      </c>
      <c s="36">
        <f>ROUND(G140*H140,6)</f>
      </c>
      <c r="L140" s="38">
        <v>0</v>
      </c>
      <c s="32">
        <f>ROUND(ROUND(L140,2)*ROUND(G140,3),2)</f>
      </c>
      <c s="36" t="s">
        <v>55</v>
      </c>
      <c>
        <f>(M140*21)/100</f>
      </c>
      <c t="s">
        <v>28</v>
      </c>
    </row>
    <row r="141" spans="1:5" ht="12.75">
      <c r="A141" s="35" t="s">
        <v>56</v>
      </c>
      <c r="E141" s="39" t="s">
        <v>722</v>
      </c>
    </row>
    <row r="142" spans="1:5" ht="12.75">
      <c r="A142" s="35" t="s">
        <v>57</v>
      </c>
      <c r="E142" s="40" t="s">
        <v>5</v>
      </c>
    </row>
    <row r="143" spans="1:5" ht="12.75">
      <c r="A143" t="s">
        <v>58</v>
      </c>
      <c r="E143" s="39" t="s">
        <v>5</v>
      </c>
    </row>
    <row r="144" spans="1:13" ht="12.75">
      <c r="A144" t="s">
        <v>47</v>
      </c>
      <c r="C144" s="31" t="s">
        <v>526</v>
      </c>
      <c r="E144" s="33" t="s">
        <v>527</v>
      </c>
      <c r="J144" s="32">
        <f>0</f>
      </c>
      <c s="32">
        <f>0</f>
      </c>
      <c s="32">
        <f>0+L145+L149+L153+L157+L161+L165+L169+L173</f>
      </c>
      <c s="32">
        <f>0+M145+M149+M153+M157+M161+M165+M169+M173</f>
      </c>
    </row>
    <row r="145" spans="1:16" ht="25.5">
      <c r="A145" t="s">
        <v>50</v>
      </c>
      <c s="34" t="s">
        <v>145</v>
      </c>
      <c s="34" t="s">
        <v>723</v>
      </c>
      <c s="35" t="s">
        <v>724</v>
      </c>
      <c s="6" t="s">
        <v>725</v>
      </c>
      <c s="36" t="s">
        <v>470</v>
      </c>
      <c s="37">
        <v>233.976</v>
      </c>
      <c s="36">
        <v>0</v>
      </c>
      <c s="36">
        <f>ROUND(G145*H145,6)</f>
      </c>
      <c r="L145" s="38">
        <v>0</v>
      </c>
      <c s="32">
        <f>ROUND(ROUND(L145,2)*ROUND(G145,3),2)</f>
      </c>
      <c s="36" t="s">
        <v>184</v>
      </c>
      <c>
        <f>(M145*21)/100</f>
      </c>
      <c t="s">
        <v>28</v>
      </c>
    </row>
    <row r="146" spans="1:5" ht="25.5">
      <c r="A146" s="35" t="s">
        <v>56</v>
      </c>
      <c r="E146" s="39" t="s">
        <v>726</v>
      </c>
    </row>
    <row r="147" spans="1:5" ht="12.75">
      <c r="A147" s="35" t="s">
        <v>57</v>
      </c>
      <c r="E147" s="40" t="s">
        <v>5</v>
      </c>
    </row>
    <row r="148" spans="1:5" ht="12.75">
      <c r="A148" t="s">
        <v>58</v>
      </c>
      <c r="E148" s="39" t="s">
        <v>5</v>
      </c>
    </row>
    <row r="149" spans="1:16" ht="25.5">
      <c r="A149" t="s">
        <v>50</v>
      </c>
      <c s="34" t="s">
        <v>148</v>
      </c>
      <c s="34" t="s">
        <v>727</v>
      </c>
      <c s="35" t="s">
        <v>728</v>
      </c>
      <c s="6" t="s">
        <v>729</v>
      </c>
      <c s="36" t="s">
        <v>470</v>
      </c>
      <c s="37">
        <v>3275.664</v>
      </c>
      <c s="36">
        <v>0</v>
      </c>
      <c s="36">
        <f>ROUND(G149*H149,6)</f>
      </c>
      <c r="L149" s="38">
        <v>0</v>
      </c>
      <c s="32">
        <f>ROUND(ROUND(L149,2)*ROUND(G149,3),2)</f>
      </c>
      <c s="36" t="s">
        <v>184</v>
      </c>
      <c>
        <f>(M149*21)/100</f>
      </c>
      <c t="s">
        <v>28</v>
      </c>
    </row>
    <row r="150" spans="1:5" ht="25.5">
      <c r="A150" s="35" t="s">
        <v>56</v>
      </c>
      <c r="E150" s="39" t="s">
        <v>730</v>
      </c>
    </row>
    <row r="151" spans="1:5" ht="25.5">
      <c r="A151" s="35" t="s">
        <v>57</v>
      </c>
      <c r="E151" s="40" t="s">
        <v>731</v>
      </c>
    </row>
    <row r="152" spans="1:5" ht="12.75">
      <c r="A152" t="s">
        <v>58</v>
      </c>
      <c r="E152" s="39" t="s">
        <v>5</v>
      </c>
    </row>
    <row r="153" spans="1:16" ht="25.5">
      <c r="A153" t="s">
        <v>50</v>
      </c>
      <c s="34" t="s">
        <v>151</v>
      </c>
      <c s="34" t="s">
        <v>732</v>
      </c>
      <c s="35" t="s">
        <v>733</v>
      </c>
      <c s="6" t="s">
        <v>734</v>
      </c>
      <c s="36" t="s">
        <v>470</v>
      </c>
      <c s="37">
        <v>85.77</v>
      </c>
      <c s="36">
        <v>0</v>
      </c>
      <c s="36">
        <f>ROUND(G153*H153,6)</f>
      </c>
      <c r="L153" s="38">
        <v>0</v>
      </c>
      <c s="32">
        <f>ROUND(ROUND(L153,2)*ROUND(G153,3),2)</f>
      </c>
      <c s="36" t="s">
        <v>184</v>
      </c>
      <c>
        <f>(M153*21)/100</f>
      </c>
      <c t="s">
        <v>28</v>
      </c>
    </row>
    <row r="154" spans="1:5" ht="25.5">
      <c r="A154" s="35" t="s">
        <v>56</v>
      </c>
      <c r="E154" s="39" t="s">
        <v>735</v>
      </c>
    </row>
    <row r="155" spans="1:5" ht="12.75">
      <c r="A155" s="35" t="s">
        <v>57</v>
      </c>
      <c r="E155" s="40" t="s">
        <v>5</v>
      </c>
    </row>
    <row r="156" spans="1:5" ht="12.75">
      <c r="A156" t="s">
        <v>58</v>
      </c>
      <c r="E156" s="39" t="s">
        <v>5</v>
      </c>
    </row>
    <row r="157" spans="1:16" ht="38.25">
      <c r="A157" t="s">
        <v>50</v>
      </c>
      <c s="34" t="s">
        <v>154</v>
      </c>
      <c s="34" t="s">
        <v>736</v>
      </c>
      <c s="35" t="s">
        <v>737</v>
      </c>
      <c s="6" t="s">
        <v>738</v>
      </c>
      <c s="36" t="s">
        <v>470</v>
      </c>
      <c s="37">
        <v>1200.78</v>
      </c>
      <c s="36">
        <v>0</v>
      </c>
      <c s="36">
        <f>ROUND(G157*H157,6)</f>
      </c>
      <c r="L157" s="38">
        <v>0</v>
      </c>
      <c s="32">
        <f>ROUND(ROUND(L157,2)*ROUND(G157,3),2)</f>
      </c>
      <c s="36" t="s">
        <v>184</v>
      </c>
      <c>
        <f>(M157*21)/100</f>
      </c>
      <c t="s">
        <v>28</v>
      </c>
    </row>
    <row r="158" spans="1:5" ht="25.5">
      <c r="A158" s="35" t="s">
        <v>56</v>
      </c>
      <c r="E158" s="39" t="s">
        <v>739</v>
      </c>
    </row>
    <row r="159" spans="1:5" ht="25.5">
      <c r="A159" s="35" t="s">
        <v>57</v>
      </c>
      <c r="E159" s="40" t="s">
        <v>740</v>
      </c>
    </row>
    <row r="160" spans="1:5" ht="12.75">
      <c r="A160" t="s">
        <v>58</v>
      </c>
      <c r="E160" s="39" t="s">
        <v>5</v>
      </c>
    </row>
    <row r="161" spans="1:16" ht="25.5">
      <c r="A161" t="s">
        <v>50</v>
      </c>
      <c s="34" t="s">
        <v>156</v>
      </c>
      <c s="34" t="s">
        <v>741</v>
      </c>
      <c s="35" t="s">
        <v>742</v>
      </c>
      <c s="6" t="s">
        <v>743</v>
      </c>
      <c s="36" t="s">
        <v>470</v>
      </c>
      <c s="37">
        <v>89.58</v>
      </c>
      <c s="36">
        <v>0</v>
      </c>
      <c s="36">
        <f>ROUND(G161*H161,6)</f>
      </c>
      <c r="L161" s="38">
        <v>0</v>
      </c>
      <c s="32">
        <f>ROUND(ROUND(L161,2)*ROUND(G161,3),2)</f>
      </c>
      <c s="36" t="s">
        <v>184</v>
      </c>
      <c>
        <f>(M161*21)/100</f>
      </c>
      <c t="s">
        <v>28</v>
      </c>
    </row>
    <row r="162" spans="1:5" ht="25.5">
      <c r="A162" s="35" t="s">
        <v>56</v>
      </c>
      <c r="E162" s="39" t="s">
        <v>744</v>
      </c>
    </row>
    <row r="163" spans="1:5" ht="12.75">
      <c r="A163" s="35" t="s">
        <v>57</v>
      </c>
      <c r="E163" s="40" t="s">
        <v>5</v>
      </c>
    </row>
    <row r="164" spans="1:5" ht="12.75">
      <c r="A164" t="s">
        <v>58</v>
      </c>
      <c r="E164" s="39" t="s">
        <v>5</v>
      </c>
    </row>
    <row r="165" spans="1:16" ht="25.5">
      <c r="A165" t="s">
        <v>50</v>
      </c>
      <c s="34" t="s">
        <v>159</v>
      </c>
      <c s="34" t="s">
        <v>745</v>
      </c>
      <c s="35" t="s">
        <v>533</v>
      </c>
      <c s="6" t="s">
        <v>534</v>
      </c>
      <c s="36" t="s">
        <v>470</v>
      </c>
      <c s="37">
        <v>184.63</v>
      </c>
      <c s="36">
        <v>0</v>
      </c>
      <c s="36">
        <f>ROUND(G165*H165,6)</f>
      </c>
      <c r="L165" s="38">
        <v>0</v>
      </c>
      <c s="32">
        <f>ROUND(ROUND(L165,2)*ROUND(G165,3),2)</f>
      </c>
      <c s="36" t="s">
        <v>184</v>
      </c>
      <c>
        <f>(M165*21)/100</f>
      </c>
      <c t="s">
        <v>28</v>
      </c>
    </row>
    <row r="166" spans="1:5" ht="25.5">
      <c r="A166" s="35" t="s">
        <v>56</v>
      </c>
      <c r="E166" s="39" t="s">
        <v>535</v>
      </c>
    </row>
    <row r="167" spans="1:5" ht="12.75">
      <c r="A167" s="35" t="s">
        <v>57</v>
      </c>
      <c r="E167" s="40" t="s">
        <v>5</v>
      </c>
    </row>
    <row r="168" spans="1:5" ht="12.75">
      <c r="A168" t="s">
        <v>58</v>
      </c>
      <c r="E168" s="39" t="s">
        <v>5</v>
      </c>
    </row>
    <row r="169" spans="1:16" ht="25.5">
      <c r="A169" t="s">
        <v>50</v>
      </c>
      <c s="34" t="s">
        <v>164</v>
      </c>
      <c s="34" t="s">
        <v>746</v>
      </c>
      <c s="35" t="s">
        <v>747</v>
      </c>
      <c s="6" t="s">
        <v>748</v>
      </c>
      <c s="36" t="s">
        <v>470</v>
      </c>
      <c s="37">
        <v>22.31</v>
      </c>
      <c s="36">
        <v>0</v>
      </c>
      <c s="36">
        <f>ROUND(G169*H169,6)</f>
      </c>
      <c r="L169" s="38">
        <v>0</v>
      </c>
      <c s="32">
        <f>ROUND(ROUND(L169,2)*ROUND(G169,3),2)</f>
      </c>
      <c s="36" t="s">
        <v>184</v>
      </c>
      <c>
        <f>(M169*21)/100</f>
      </c>
      <c t="s">
        <v>28</v>
      </c>
    </row>
    <row r="170" spans="1:5" ht="25.5">
      <c r="A170" s="35" t="s">
        <v>56</v>
      </c>
      <c r="E170" s="39" t="s">
        <v>749</v>
      </c>
    </row>
    <row r="171" spans="1:5" ht="25.5">
      <c r="A171" s="35" t="s">
        <v>57</v>
      </c>
      <c r="E171" s="40" t="s">
        <v>750</v>
      </c>
    </row>
    <row r="172" spans="1:5" ht="12.75">
      <c r="A172" t="s">
        <v>58</v>
      </c>
      <c r="E172" s="39" t="s">
        <v>5</v>
      </c>
    </row>
    <row r="173" spans="1:16" ht="25.5">
      <c r="A173" t="s">
        <v>50</v>
      </c>
      <c s="34" t="s">
        <v>169</v>
      </c>
      <c s="34" t="s">
        <v>751</v>
      </c>
      <c s="35" t="s">
        <v>752</v>
      </c>
      <c s="6" t="s">
        <v>753</v>
      </c>
      <c s="36" t="s">
        <v>470</v>
      </c>
      <c s="37">
        <v>23.226</v>
      </c>
      <c s="36">
        <v>0</v>
      </c>
      <c s="36">
        <f>ROUND(G173*H173,6)</f>
      </c>
      <c r="L173" s="38">
        <v>0</v>
      </c>
      <c s="32">
        <f>ROUND(ROUND(L173,2)*ROUND(G173,3),2)</f>
      </c>
      <c s="36" t="s">
        <v>184</v>
      </c>
      <c>
        <f>(M173*21)/100</f>
      </c>
      <c t="s">
        <v>28</v>
      </c>
    </row>
    <row r="174" spans="1:5" ht="25.5">
      <c r="A174" s="35" t="s">
        <v>56</v>
      </c>
      <c r="E174" s="39" t="s">
        <v>754</v>
      </c>
    </row>
    <row r="175" spans="1:5" ht="25.5">
      <c r="A175" s="35" t="s">
        <v>57</v>
      </c>
      <c r="E175" s="40" t="s">
        <v>755</v>
      </c>
    </row>
    <row r="176" spans="1:5" ht="12.75">
      <c r="A176" t="s">
        <v>58</v>
      </c>
      <c r="E1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607</v>
      </c>
      <c s="41">
        <f>Rekapitulace!C20</f>
      </c>
      <c s="20" t="s">
        <v>0</v>
      </c>
      <c t="s">
        <v>23</v>
      </c>
      <c t="s">
        <v>28</v>
      </c>
    </row>
    <row r="4" spans="1:16" ht="32" customHeight="1">
      <c r="A4" s="24" t="s">
        <v>20</v>
      </c>
      <c s="25" t="s">
        <v>29</v>
      </c>
      <c s="27" t="s">
        <v>607</v>
      </c>
      <c r="E4" s="26" t="s">
        <v>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758</v>
      </c>
      <c r="E8" s="30" t="s">
        <v>757</v>
      </c>
      <c r="J8" s="29">
        <f>0+J9+J22+J27+J44+J77+J82</f>
      </c>
      <c s="29">
        <f>0+K9+K22+K27+K44+K77+K82</f>
      </c>
      <c s="29">
        <f>0+L9+L22+L27+L44+L77+L82</f>
      </c>
      <c s="29">
        <f>0+M9+M22+M27+M44+M77+M82</f>
      </c>
    </row>
    <row r="9" spans="1:13" ht="12.75">
      <c r="A9" t="s">
        <v>47</v>
      </c>
      <c r="C9" s="31" t="s">
        <v>51</v>
      </c>
      <c r="E9" s="33" t="s">
        <v>438</v>
      </c>
      <c r="J9" s="32">
        <f>0</f>
      </c>
      <c s="32">
        <f>0</f>
      </c>
      <c s="32">
        <f>0+L10+L14+L18</f>
      </c>
      <c s="32">
        <f>0+M10+M14+M18</f>
      </c>
    </row>
    <row r="10" spans="1:16" ht="25.5">
      <c r="A10" t="s">
        <v>50</v>
      </c>
      <c s="34" t="s">
        <v>51</v>
      </c>
      <c s="34" t="s">
        <v>759</v>
      </c>
      <c s="35" t="s">
        <v>5</v>
      </c>
      <c s="6" t="s">
        <v>760</v>
      </c>
      <c s="36" t="s">
        <v>74</v>
      </c>
      <c s="37">
        <v>250</v>
      </c>
      <c s="36">
        <v>0</v>
      </c>
      <c s="36">
        <f>ROUND(G10*H10,6)</f>
      </c>
      <c r="L10" s="38">
        <v>0</v>
      </c>
      <c s="32">
        <f>ROUND(ROUND(L10,2)*ROUND(G10,3),2)</f>
      </c>
      <c s="36" t="s">
        <v>184</v>
      </c>
      <c>
        <f>(M10*21)/100</f>
      </c>
      <c t="s">
        <v>28</v>
      </c>
    </row>
    <row r="11" spans="1:5" ht="51">
      <c r="A11" s="35" t="s">
        <v>56</v>
      </c>
      <c r="E11" s="39" t="s">
        <v>761</v>
      </c>
    </row>
    <row r="12" spans="1:5" ht="51">
      <c r="A12" s="35" t="s">
        <v>57</v>
      </c>
      <c r="E12" s="42" t="s">
        <v>762</v>
      </c>
    </row>
    <row r="13" spans="1:5" ht="12.75">
      <c r="A13" t="s">
        <v>58</v>
      </c>
      <c r="E13" s="39" t="s">
        <v>5</v>
      </c>
    </row>
    <row r="14" spans="1:16" ht="25.5">
      <c r="A14" t="s">
        <v>50</v>
      </c>
      <c s="34" t="s">
        <v>28</v>
      </c>
      <c s="34" t="s">
        <v>763</v>
      </c>
      <c s="35" t="s">
        <v>5</v>
      </c>
      <c s="6" t="s">
        <v>764</v>
      </c>
      <c s="36" t="s">
        <v>445</v>
      </c>
      <c s="37">
        <v>100</v>
      </c>
      <c s="36">
        <v>0</v>
      </c>
      <c s="36">
        <f>ROUND(G14*H14,6)</f>
      </c>
      <c r="L14" s="38">
        <v>0</v>
      </c>
      <c s="32">
        <f>ROUND(ROUND(L14,2)*ROUND(G14,3),2)</f>
      </c>
      <c s="36" t="s">
        <v>184</v>
      </c>
      <c>
        <f>(M14*21)/100</f>
      </c>
      <c t="s">
        <v>28</v>
      </c>
    </row>
    <row r="15" spans="1:5" ht="25.5">
      <c r="A15" s="35" t="s">
        <v>56</v>
      </c>
      <c r="E15" s="39" t="s">
        <v>764</v>
      </c>
    </row>
    <row r="16" spans="1:5" ht="51">
      <c r="A16" s="35" t="s">
        <v>57</v>
      </c>
      <c r="E16" s="42" t="s">
        <v>765</v>
      </c>
    </row>
    <row r="17" spans="1:5" ht="12.75">
      <c r="A17" t="s">
        <v>58</v>
      </c>
      <c r="E17" s="39" t="s">
        <v>5</v>
      </c>
    </row>
    <row r="18" spans="1:16" ht="25.5">
      <c r="A18" t="s">
        <v>50</v>
      </c>
      <c s="34" t="s">
        <v>26</v>
      </c>
      <c s="34" t="s">
        <v>652</v>
      </c>
      <c s="35" t="s">
        <v>5</v>
      </c>
      <c s="6" t="s">
        <v>653</v>
      </c>
      <c s="36" t="s">
        <v>74</v>
      </c>
      <c s="37">
        <v>250</v>
      </c>
      <c s="36">
        <v>0</v>
      </c>
      <c s="36">
        <f>ROUND(G18*H18,6)</f>
      </c>
      <c r="L18" s="38">
        <v>0</v>
      </c>
      <c s="32">
        <f>ROUND(ROUND(L18,2)*ROUND(G18,3),2)</f>
      </c>
      <c s="36" t="s">
        <v>184</v>
      </c>
      <c>
        <f>(M18*21)/100</f>
      </c>
      <c t="s">
        <v>28</v>
      </c>
    </row>
    <row r="19" spans="1:5" ht="25.5">
      <c r="A19" s="35" t="s">
        <v>56</v>
      </c>
      <c r="E19" s="39" t="s">
        <v>653</v>
      </c>
    </row>
    <row r="20" spans="1:5" ht="51">
      <c r="A20" s="35" t="s">
        <v>57</v>
      </c>
      <c r="E20" s="42" t="s">
        <v>762</v>
      </c>
    </row>
    <row r="21" spans="1:5" ht="12.75">
      <c r="A21" t="s">
        <v>58</v>
      </c>
      <c r="E21" s="39" t="s">
        <v>5</v>
      </c>
    </row>
    <row r="22" spans="1:13" ht="12.75">
      <c r="A22" t="s">
        <v>47</v>
      </c>
      <c r="C22" s="31" t="s">
        <v>105</v>
      </c>
      <c r="E22" s="33" t="s">
        <v>766</v>
      </c>
      <c r="J22" s="32">
        <f>0</f>
      </c>
      <c s="32">
        <f>0</f>
      </c>
      <c s="32">
        <f>0+L23</f>
      </c>
      <c s="32">
        <f>0+M23</f>
      </c>
    </row>
    <row r="23" spans="1:16" ht="25.5">
      <c r="A23" t="s">
        <v>50</v>
      </c>
      <c s="34" t="s">
        <v>27</v>
      </c>
      <c s="34" t="s">
        <v>767</v>
      </c>
      <c s="35" t="s">
        <v>5</v>
      </c>
      <c s="6" t="s">
        <v>460</v>
      </c>
      <c s="36" t="s">
        <v>445</v>
      </c>
      <c s="37">
        <v>100</v>
      </c>
      <c s="36">
        <v>0</v>
      </c>
      <c s="36">
        <f>ROUND(G23*H23,6)</f>
      </c>
      <c r="L23" s="38">
        <v>0</v>
      </c>
      <c s="32">
        <f>ROUND(ROUND(L23,2)*ROUND(G23,3),2)</f>
      </c>
      <c s="36" t="s">
        <v>184</v>
      </c>
      <c>
        <f>(M23*21)/100</f>
      </c>
      <c t="s">
        <v>28</v>
      </c>
    </row>
    <row r="24" spans="1:5" ht="25.5">
      <c r="A24" s="35" t="s">
        <v>56</v>
      </c>
      <c r="E24" s="39" t="s">
        <v>460</v>
      </c>
    </row>
    <row r="25" spans="1:5" ht="12.75">
      <c r="A25" s="35" t="s">
        <v>57</v>
      </c>
      <c r="E25" s="40" t="s">
        <v>768</v>
      </c>
    </row>
    <row r="26" spans="1:5" ht="12.75">
      <c r="A26" t="s">
        <v>58</v>
      </c>
      <c r="E26" s="39" t="s">
        <v>5</v>
      </c>
    </row>
    <row r="27" spans="1:13" ht="12.75">
      <c r="A27" t="s">
        <v>47</v>
      </c>
      <c r="C27" s="31" t="s">
        <v>66</v>
      </c>
      <c r="E27" s="33" t="s">
        <v>657</v>
      </c>
      <c r="J27" s="32">
        <f>0</f>
      </c>
      <c s="32">
        <f>0</f>
      </c>
      <c s="32">
        <f>0+L28+L32+L36+L40</f>
      </c>
      <c s="32">
        <f>0+M28+M32+M36+M40</f>
      </c>
    </row>
    <row r="28" spans="1:16" ht="25.5">
      <c r="A28" t="s">
        <v>50</v>
      </c>
      <c s="34" t="s">
        <v>75</v>
      </c>
      <c s="34" t="s">
        <v>661</v>
      </c>
      <c s="35" t="s">
        <v>5</v>
      </c>
      <c s="6" t="s">
        <v>662</v>
      </c>
      <c s="36" t="s">
        <v>74</v>
      </c>
      <c s="37">
        <v>250</v>
      </c>
      <c s="36">
        <v>0</v>
      </c>
      <c s="36">
        <f>ROUND(G28*H28,6)</f>
      </c>
      <c r="L28" s="38">
        <v>0</v>
      </c>
      <c s="32">
        <f>ROUND(ROUND(L28,2)*ROUND(G28,3),2)</f>
      </c>
      <c s="36" t="s">
        <v>184</v>
      </c>
      <c>
        <f>(M28*21)/100</f>
      </c>
      <c t="s">
        <v>28</v>
      </c>
    </row>
    <row r="29" spans="1:5" ht="25.5">
      <c r="A29" s="35" t="s">
        <v>56</v>
      </c>
      <c r="E29" s="39" t="s">
        <v>662</v>
      </c>
    </row>
    <row r="30" spans="1:5" ht="51">
      <c r="A30" s="35" t="s">
        <v>57</v>
      </c>
      <c r="E30" s="42" t="s">
        <v>762</v>
      </c>
    </row>
    <row r="31" spans="1:5" ht="12.75">
      <c r="A31" t="s">
        <v>58</v>
      </c>
      <c r="E31" s="39" t="s">
        <v>5</v>
      </c>
    </row>
    <row r="32" spans="1:16" ht="25.5">
      <c r="A32" t="s">
        <v>50</v>
      </c>
      <c s="34" t="s">
        <v>78</v>
      </c>
      <c s="34" t="s">
        <v>769</v>
      </c>
      <c s="35" t="s">
        <v>5</v>
      </c>
      <c s="6" t="s">
        <v>770</v>
      </c>
      <c s="36" t="s">
        <v>74</v>
      </c>
      <c s="37">
        <v>250</v>
      </c>
      <c s="36">
        <v>0</v>
      </c>
      <c s="36">
        <f>ROUND(G32*H32,6)</f>
      </c>
      <c r="L32" s="38">
        <v>0</v>
      </c>
      <c s="32">
        <f>ROUND(ROUND(L32,2)*ROUND(G32,3),2)</f>
      </c>
      <c s="36" t="s">
        <v>184</v>
      </c>
      <c>
        <f>(M32*21)/100</f>
      </c>
      <c t="s">
        <v>28</v>
      </c>
    </row>
    <row r="33" spans="1:5" ht="25.5">
      <c r="A33" s="35" t="s">
        <v>56</v>
      </c>
      <c r="E33" s="39" t="s">
        <v>770</v>
      </c>
    </row>
    <row r="34" spans="1:5" ht="51">
      <c r="A34" s="35" t="s">
        <v>57</v>
      </c>
      <c r="E34" s="42" t="s">
        <v>762</v>
      </c>
    </row>
    <row r="35" spans="1:5" ht="12.75">
      <c r="A35" t="s">
        <v>58</v>
      </c>
      <c r="E35" s="39" t="s">
        <v>5</v>
      </c>
    </row>
    <row r="36" spans="1:16" ht="25.5">
      <c r="A36" t="s">
        <v>50</v>
      </c>
      <c s="34" t="s">
        <v>81</v>
      </c>
      <c s="34" t="s">
        <v>682</v>
      </c>
      <c s="35" t="s">
        <v>5</v>
      </c>
      <c s="6" t="s">
        <v>683</v>
      </c>
      <c s="36" t="s">
        <v>74</v>
      </c>
      <c s="37">
        <v>250</v>
      </c>
      <c s="36">
        <v>0.1837</v>
      </c>
      <c s="36">
        <f>ROUND(G36*H36,6)</f>
      </c>
      <c r="L36" s="38">
        <v>0</v>
      </c>
      <c s="32">
        <f>ROUND(ROUND(L36,2)*ROUND(G36,3),2)</f>
      </c>
      <c s="36" t="s">
        <v>184</v>
      </c>
      <c>
        <f>(M36*21)/100</f>
      </c>
      <c t="s">
        <v>28</v>
      </c>
    </row>
    <row r="37" spans="1:5" ht="38.25">
      <c r="A37" s="35" t="s">
        <v>56</v>
      </c>
      <c r="E37" s="39" t="s">
        <v>684</v>
      </c>
    </row>
    <row r="38" spans="1:5" ht="63.75">
      <c r="A38" s="35" t="s">
        <v>57</v>
      </c>
      <c r="E38" s="42" t="s">
        <v>771</v>
      </c>
    </row>
    <row r="39" spans="1:5" ht="12.75">
      <c r="A39" t="s">
        <v>58</v>
      </c>
      <c r="E39" s="39" t="s">
        <v>5</v>
      </c>
    </row>
    <row r="40" spans="1:16" ht="12.75">
      <c r="A40" t="s">
        <v>50</v>
      </c>
      <c s="34" t="s">
        <v>84</v>
      </c>
      <c s="34" t="s">
        <v>772</v>
      </c>
      <c s="35" t="s">
        <v>5</v>
      </c>
      <c s="6" t="s">
        <v>773</v>
      </c>
      <c s="36" t="s">
        <v>74</v>
      </c>
      <c s="37">
        <v>12.625</v>
      </c>
      <c s="36">
        <v>0.417</v>
      </c>
      <c s="36">
        <f>ROUND(G40*H40,6)</f>
      </c>
      <c r="L40" s="38">
        <v>0</v>
      </c>
      <c s="32">
        <f>ROUND(ROUND(L40,2)*ROUND(G40,3),2)</f>
      </c>
      <c s="36" t="s">
        <v>184</v>
      </c>
      <c>
        <f>(M40*21)/100</f>
      </c>
      <c t="s">
        <v>28</v>
      </c>
    </row>
    <row r="41" spans="1:5" ht="12.75">
      <c r="A41" s="35" t="s">
        <v>56</v>
      </c>
      <c r="E41" s="39" t="s">
        <v>773</v>
      </c>
    </row>
    <row r="42" spans="1:5" ht="38.25">
      <c r="A42" s="35" t="s">
        <v>57</v>
      </c>
      <c r="E42" s="40" t="s">
        <v>774</v>
      </c>
    </row>
    <row r="43" spans="1:5" ht="12.75">
      <c r="A43" t="s">
        <v>58</v>
      </c>
      <c r="E43" s="39" t="s">
        <v>5</v>
      </c>
    </row>
    <row r="44" spans="1:13" ht="12.75">
      <c r="A44" t="s">
        <v>47</v>
      </c>
      <c r="C44" s="31" t="s">
        <v>78</v>
      </c>
      <c r="E44" s="33" t="s">
        <v>705</v>
      </c>
      <c r="J44" s="32">
        <f>0</f>
      </c>
      <c s="32">
        <f>0</f>
      </c>
      <c s="32">
        <f>0+L45+L49+L53+L57+L61+L65+L69+L73</f>
      </c>
      <c s="32">
        <f>0+M45+M49+M53+M57+M61+M65+M69+M73</f>
      </c>
    </row>
    <row r="45" spans="1:16" ht="25.5">
      <c r="A45" t="s">
        <v>50</v>
      </c>
      <c s="34" t="s">
        <v>87</v>
      </c>
      <c s="34" t="s">
        <v>775</v>
      </c>
      <c s="35" t="s">
        <v>5</v>
      </c>
      <c s="6" t="s">
        <v>776</v>
      </c>
      <c s="36" t="s">
        <v>54</v>
      </c>
      <c s="37">
        <v>3</v>
      </c>
      <c s="36">
        <v>0.0007</v>
      </c>
      <c s="36">
        <f>ROUND(G45*H45,6)</f>
      </c>
      <c r="L45" s="38">
        <v>0</v>
      </c>
      <c s="32">
        <f>ROUND(ROUND(L45,2)*ROUND(G45,3),2)</f>
      </c>
      <c s="36" t="s">
        <v>184</v>
      </c>
      <c>
        <f>(M45*21)/100</f>
      </c>
      <c t="s">
        <v>28</v>
      </c>
    </row>
    <row r="46" spans="1:5" ht="25.5">
      <c r="A46" s="35" t="s">
        <v>56</v>
      </c>
      <c r="E46" s="39" t="s">
        <v>776</v>
      </c>
    </row>
    <row r="47" spans="1:5" ht="25.5">
      <c r="A47" s="35" t="s">
        <v>57</v>
      </c>
      <c r="E47" s="40" t="s">
        <v>777</v>
      </c>
    </row>
    <row r="48" spans="1:5" ht="12.75">
      <c r="A48" t="s">
        <v>58</v>
      </c>
      <c r="E48" s="39" t="s">
        <v>5</v>
      </c>
    </row>
    <row r="49" spans="1:16" ht="12.75">
      <c r="A49" t="s">
        <v>50</v>
      </c>
      <c s="34" t="s">
        <v>90</v>
      </c>
      <c s="34" t="s">
        <v>778</v>
      </c>
      <c s="35" t="s">
        <v>5</v>
      </c>
      <c s="6" t="s">
        <v>779</v>
      </c>
      <c s="36" t="s">
        <v>54</v>
      </c>
      <c s="37">
        <v>3</v>
      </c>
      <c s="36">
        <v>0.0035</v>
      </c>
      <c s="36">
        <f>ROUND(G49*H49,6)</f>
      </c>
      <c r="L49" s="38">
        <v>0</v>
      </c>
      <c s="32">
        <f>ROUND(ROUND(L49,2)*ROUND(G49,3),2)</f>
      </c>
      <c s="36" t="s">
        <v>184</v>
      </c>
      <c>
        <f>(M49*21)/100</f>
      </c>
      <c t="s">
        <v>28</v>
      </c>
    </row>
    <row r="50" spans="1:5" ht="12.75">
      <c r="A50" s="35" t="s">
        <v>56</v>
      </c>
      <c r="E50" s="39" t="s">
        <v>779</v>
      </c>
    </row>
    <row r="51" spans="1:5" ht="25.5">
      <c r="A51" s="35" t="s">
        <v>57</v>
      </c>
      <c r="E51" s="40" t="s">
        <v>777</v>
      </c>
    </row>
    <row r="52" spans="1:5" ht="12.75">
      <c r="A52" t="s">
        <v>58</v>
      </c>
      <c r="E52" s="39" t="s">
        <v>5</v>
      </c>
    </row>
    <row r="53" spans="1:16" ht="25.5">
      <c r="A53" t="s">
        <v>50</v>
      </c>
      <c s="34" t="s">
        <v>94</v>
      </c>
      <c s="34" t="s">
        <v>780</v>
      </c>
      <c s="35" t="s">
        <v>5</v>
      </c>
      <c s="6" t="s">
        <v>781</v>
      </c>
      <c s="36" t="s">
        <v>54</v>
      </c>
      <c s="37">
        <v>3</v>
      </c>
      <c s="36">
        <v>0.11241</v>
      </c>
      <c s="36">
        <f>ROUND(G53*H53,6)</f>
      </c>
      <c r="L53" s="38">
        <v>0</v>
      </c>
      <c s="32">
        <f>ROUND(ROUND(L53,2)*ROUND(G53,3),2)</f>
      </c>
      <c s="36" t="s">
        <v>184</v>
      </c>
      <c>
        <f>(M53*21)/100</f>
      </c>
      <c t="s">
        <v>28</v>
      </c>
    </row>
    <row r="54" spans="1:5" ht="25.5">
      <c r="A54" s="35" t="s">
        <v>56</v>
      </c>
      <c r="E54" s="39" t="s">
        <v>781</v>
      </c>
    </row>
    <row r="55" spans="1:5" ht="12.75">
      <c r="A55" s="35" t="s">
        <v>57</v>
      </c>
      <c r="E55" s="40" t="s">
        <v>782</v>
      </c>
    </row>
    <row r="56" spans="1:5" ht="12.75">
      <c r="A56" t="s">
        <v>58</v>
      </c>
      <c r="E56" s="39" t="s">
        <v>5</v>
      </c>
    </row>
    <row r="57" spans="1:16" ht="12.75">
      <c r="A57" t="s">
        <v>50</v>
      </c>
      <c s="34" t="s">
        <v>97</v>
      </c>
      <c s="34" t="s">
        <v>783</v>
      </c>
      <c s="35" t="s">
        <v>5</v>
      </c>
      <c s="6" t="s">
        <v>784</v>
      </c>
      <c s="36" t="s">
        <v>54</v>
      </c>
      <c s="37">
        <v>3</v>
      </c>
      <c s="36">
        <v>0.0061</v>
      </c>
      <c s="36">
        <f>ROUND(G57*H57,6)</f>
      </c>
      <c r="L57" s="38">
        <v>0</v>
      </c>
      <c s="32">
        <f>ROUND(ROUND(L57,2)*ROUND(G57,3),2)</f>
      </c>
      <c s="36" t="s">
        <v>184</v>
      </c>
      <c>
        <f>(M57*21)/100</f>
      </c>
      <c t="s">
        <v>28</v>
      </c>
    </row>
    <row r="58" spans="1:5" ht="12.75">
      <c r="A58" s="35" t="s">
        <v>56</v>
      </c>
      <c r="E58" s="39" t="s">
        <v>784</v>
      </c>
    </row>
    <row r="59" spans="1:5" ht="12.75">
      <c r="A59" s="35" t="s">
        <v>57</v>
      </c>
      <c r="E59" s="40" t="s">
        <v>782</v>
      </c>
    </row>
    <row r="60" spans="1:5" ht="12.75">
      <c r="A60" t="s">
        <v>58</v>
      </c>
      <c r="E60" s="39" t="s">
        <v>5</v>
      </c>
    </row>
    <row r="61" spans="1:16" ht="25.5">
      <c r="A61" t="s">
        <v>50</v>
      </c>
      <c s="34" t="s">
        <v>101</v>
      </c>
      <c s="34" t="s">
        <v>785</v>
      </c>
      <c s="35" t="s">
        <v>5</v>
      </c>
      <c s="6" t="s">
        <v>786</v>
      </c>
      <c s="36" t="s">
        <v>93</v>
      </c>
      <c s="37">
        <v>60</v>
      </c>
      <c s="36">
        <v>0.00033</v>
      </c>
      <c s="36">
        <f>ROUND(G61*H61,6)</f>
      </c>
      <c r="L61" s="38">
        <v>0</v>
      </c>
      <c s="32">
        <f>ROUND(ROUND(L61,2)*ROUND(G61,3),2)</f>
      </c>
      <c s="36" t="s">
        <v>184</v>
      </c>
      <c>
        <f>(M61*21)/100</f>
      </c>
      <c t="s">
        <v>28</v>
      </c>
    </row>
    <row r="62" spans="1:5" ht="25.5">
      <c r="A62" s="35" t="s">
        <v>56</v>
      </c>
      <c r="E62" s="39" t="s">
        <v>786</v>
      </c>
    </row>
    <row r="63" spans="1:5" ht="25.5">
      <c r="A63" s="35" t="s">
        <v>57</v>
      </c>
      <c r="E63" s="40" t="s">
        <v>787</v>
      </c>
    </row>
    <row r="64" spans="1:5" ht="12.75">
      <c r="A64" t="s">
        <v>58</v>
      </c>
      <c r="E64" s="39" t="s">
        <v>5</v>
      </c>
    </row>
    <row r="65" spans="1:16" ht="25.5">
      <c r="A65" t="s">
        <v>50</v>
      </c>
      <c s="34" t="s">
        <v>105</v>
      </c>
      <c s="34" t="s">
        <v>788</v>
      </c>
      <c s="35" t="s">
        <v>5</v>
      </c>
      <c s="6" t="s">
        <v>789</v>
      </c>
      <c s="36" t="s">
        <v>74</v>
      </c>
      <c s="37">
        <v>2</v>
      </c>
      <c s="36">
        <v>0.0026</v>
      </c>
      <c s="36">
        <f>ROUND(G65*H65,6)</f>
      </c>
      <c r="L65" s="38">
        <v>0</v>
      </c>
      <c s="32">
        <f>ROUND(ROUND(L65,2)*ROUND(G65,3),2)</f>
      </c>
      <c s="36" t="s">
        <v>184</v>
      </c>
      <c>
        <f>(M65*21)/100</f>
      </c>
      <c t="s">
        <v>28</v>
      </c>
    </row>
    <row r="66" spans="1:5" ht="25.5">
      <c r="A66" s="35" t="s">
        <v>56</v>
      </c>
      <c r="E66" s="39" t="s">
        <v>789</v>
      </c>
    </row>
    <row r="67" spans="1:5" ht="25.5">
      <c r="A67" s="35" t="s">
        <v>57</v>
      </c>
      <c r="E67" s="40" t="s">
        <v>790</v>
      </c>
    </row>
    <row r="68" spans="1:5" ht="12.75">
      <c r="A68" t="s">
        <v>58</v>
      </c>
      <c r="E68" s="39" t="s">
        <v>5</v>
      </c>
    </row>
    <row r="69" spans="1:16" ht="25.5">
      <c r="A69" t="s">
        <v>50</v>
      </c>
      <c s="34" t="s">
        <v>109</v>
      </c>
      <c s="34" t="s">
        <v>791</v>
      </c>
      <c s="35" t="s">
        <v>5</v>
      </c>
      <c s="6" t="s">
        <v>792</v>
      </c>
      <c s="36" t="s">
        <v>93</v>
      </c>
      <c s="37">
        <v>60</v>
      </c>
      <c s="36">
        <v>0</v>
      </c>
      <c s="36">
        <f>ROUND(G69*H69,6)</f>
      </c>
      <c r="L69" s="38">
        <v>0</v>
      </c>
      <c s="32">
        <f>ROUND(ROUND(L69,2)*ROUND(G69,3),2)</f>
      </c>
      <c s="36" t="s">
        <v>184</v>
      </c>
      <c>
        <f>(M69*21)/100</f>
      </c>
      <c t="s">
        <v>28</v>
      </c>
    </row>
    <row r="70" spans="1:5" ht="25.5">
      <c r="A70" s="35" t="s">
        <v>56</v>
      </c>
      <c r="E70" s="39" t="s">
        <v>792</v>
      </c>
    </row>
    <row r="71" spans="1:5" ht="25.5">
      <c r="A71" s="35" t="s">
        <v>57</v>
      </c>
      <c r="E71" s="40" t="s">
        <v>787</v>
      </c>
    </row>
    <row r="72" spans="1:5" ht="12.75">
      <c r="A72" t="s">
        <v>58</v>
      </c>
      <c r="E72" s="39" t="s">
        <v>5</v>
      </c>
    </row>
    <row r="73" spans="1:16" ht="25.5">
      <c r="A73" t="s">
        <v>50</v>
      </c>
      <c s="34" t="s">
        <v>112</v>
      </c>
      <c s="34" t="s">
        <v>793</v>
      </c>
      <c s="35" t="s">
        <v>5</v>
      </c>
      <c s="6" t="s">
        <v>794</v>
      </c>
      <c s="36" t="s">
        <v>74</v>
      </c>
      <c s="37">
        <v>2</v>
      </c>
      <c s="36">
        <v>1E-05</v>
      </c>
      <c s="36">
        <f>ROUND(G73*H73,6)</f>
      </c>
      <c r="L73" s="38">
        <v>0</v>
      </c>
      <c s="32">
        <f>ROUND(ROUND(L73,2)*ROUND(G73,3),2)</f>
      </c>
      <c s="36" t="s">
        <v>184</v>
      </c>
      <c>
        <f>(M73*21)/100</f>
      </c>
      <c t="s">
        <v>28</v>
      </c>
    </row>
    <row r="74" spans="1:5" ht="25.5">
      <c r="A74" s="35" t="s">
        <v>56</v>
      </c>
      <c r="E74" s="39" t="s">
        <v>794</v>
      </c>
    </row>
    <row r="75" spans="1:5" ht="25.5">
      <c r="A75" s="35" t="s">
        <v>57</v>
      </c>
      <c r="E75" s="40" t="s">
        <v>790</v>
      </c>
    </row>
    <row r="76" spans="1:5" ht="12.75">
      <c r="A76" t="s">
        <v>58</v>
      </c>
      <c r="E76" s="39" t="s">
        <v>5</v>
      </c>
    </row>
    <row r="77" spans="1:13" ht="12.75">
      <c r="A77" t="s">
        <v>47</v>
      </c>
      <c r="C77" s="31" t="s">
        <v>795</v>
      </c>
      <c r="E77" s="33" t="s">
        <v>796</v>
      </c>
      <c r="J77" s="32">
        <f>0</f>
      </c>
      <c s="32">
        <f>0</f>
      </c>
      <c s="32">
        <f>0+L78</f>
      </c>
      <c s="32">
        <f>0+M78</f>
      </c>
    </row>
    <row r="78" spans="1:16" ht="25.5">
      <c r="A78" t="s">
        <v>50</v>
      </c>
      <c s="34" t="s">
        <v>115</v>
      </c>
      <c s="34" t="s">
        <v>797</v>
      </c>
      <c s="35" t="s">
        <v>5</v>
      </c>
      <c s="6" t="s">
        <v>798</v>
      </c>
      <c s="36" t="s">
        <v>470</v>
      </c>
      <c s="37">
        <v>51.583</v>
      </c>
      <c s="36">
        <v>0</v>
      </c>
      <c s="36">
        <f>ROUND(G78*H78,6)</f>
      </c>
      <c r="L78" s="38">
        <v>0</v>
      </c>
      <c s="32">
        <f>ROUND(ROUND(L78,2)*ROUND(G78,3),2)</f>
      </c>
      <c s="36" t="s">
        <v>184</v>
      </c>
      <c>
        <f>(M78*21)/100</f>
      </c>
      <c t="s">
        <v>28</v>
      </c>
    </row>
    <row r="79" spans="1:5" ht="25.5">
      <c r="A79" s="35" t="s">
        <v>56</v>
      </c>
      <c r="E79" s="39" t="s">
        <v>798</v>
      </c>
    </row>
    <row r="80" spans="1:5" ht="12.75">
      <c r="A80" s="35" t="s">
        <v>57</v>
      </c>
      <c r="E80" s="40" t="s">
        <v>5</v>
      </c>
    </row>
    <row r="81" spans="1:5" ht="12.75">
      <c r="A81" t="s">
        <v>58</v>
      </c>
      <c r="E81" s="39" t="s">
        <v>5</v>
      </c>
    </row>
    <row r="82" spans="1:13" ht="12.75">
      <c r="A82" t="s">
        <v>47</v>
      </c>
      <c r="C82" s="31" t="s">
        <v>526</v>
      </c>
      <c r="E82" s="33" t="s">
        <v>527</v>
      </c>
      <c r="J82" s="32">
        <f>0</f>
      </c>
      <c s="32">
        <f>0</f>
      </c>
      <c s="32">
        <f>0+L83+L87+L91</f>
      </c>
      <c s="32">
        <f>0+M83+M87+M91</f>
      </c>
    </row>
    <row r="83" spans="1:16" ht="38.25">
      <c r="A83" t="s">
        <v>50</v>
      </c>
      <c s="34" t="s">
        <v>63</v>
      </c>
      <c s="34" t="s">
        <v>528</v>
      </c>
      <c s="35" t="s">
        <v>529</v>
      </c>
      <c s="6" t="s">
        <v>530</v>
      </c>
      <c s="36" t="s">
        <v>445</v>
      </c>
      <c s="37">
        <v>100</v>
      </c>
      <c s="36">
        <v>0</v>
      </c>
      <c s="36">
        <f>ROUND(G83*H83,6)</f>
      </c>
      <c r="L83" s="38">
        <v>0</v>
      </c>
      <c s="32">
        <f>ROUND(ROUND(L83,2)*ROUND(G83,3),2)</f>
      </c>
      <c s="36" t="s">
        <v>184</v>
      </c>
      <c>
        <f>(M83*21)/100</f>
      </c>
      <c t="s">
        <v>28</v>
      </c>
    </row>
    <row r="84" spans="1:5" ht="38.25">
      <c r="A84" s="35" t="s">
        <v>56</v>
      </c>
      <c r="E84" s="39" t="s">
        <v>531</v>
      </c>
    </row>
    <row r="85" spans="1:5" ht="25.5">
      <c r="A85" s="35" t="s">
        <v>57</v>
      </c>
      <c r="E85" s="40" t="s">
        <v>799</v>
      </c>
    </row>
    <row r="86" spans="1:5" ht="12.75">
      <c r="A86" t="s">
        <v>58</v>
      </c>
      <c r="E86" s="39" t="s">
        <v>5</v>
      </c>
    </row>
    <row r="87" spans="1:16" ht="38.25">
      <c r="A87" t="s">
        <v>50</v>
      </c>
      <c s="34" t="s">
        <v>66</v>
      </c>
      <c s="34" t="s">
        <v>800</v>
      </c>
      <c s="35" t="s">
        <v>801</v>
      </c>
      <c s="6" t="s">
        <v>530</v>
      </c>
      <c s="36" t="s">
        <v>445</v>
      </c>
      <c s="37">
        <v>500</v>
      </c>
      <c s="36">
        <v>0</v>
      </c>
      <c s="36">
        <f>ROUND(G87*H87,6)</f>
      </c>
      <c r="L87" s="38">
        <v>0</v>
      </c>
      <c s="32">
        <f>ROUND(ROUND(L87,2)*ROUND(G87,3),2)</f>
      </c>
      <c s="36" t="s">
        <v>184</v>
      </c>
      <c>
        <f>(M87*21)/100</f>
      </c>
      <c t="s">
        <v>28</v>
      </c>
    </row>
    <row r="88" spans="1:5" ht="51">
      <c r="A88" s="35" t="s">
        <v>56</v>
      </c>
      <c r="E88" s="39" t="s">
        <v>802</v>
      </c>
    </row>
    <row r="89" spans="1:5" ht="25.5">
      <c r="A89" s="35" t="s">
        <v>57</v>
      </c>
      <c r="E89" s="40" t="s">
        <v>803</v>
      </c>
    </row>
    <row r="90" spans="1:5" ht="12.75">
      <c r="A90" t="s">
        <v>58</v>
      </c>
      <c r="E90" s="39" t="s">
        <v>5</v>
      </c>
    </row>
    <row r="91" spans="1:16" ht="25.5">
      <c r="A91" t="s">
        <v>50</v>
      </c>
      <c s="34" t="s">
        <v>71</v>
      </c>
      <c s="34" t="s">
        <v>532</v>
      </c>
      <c s="35" t="s">
        <v>533</v>
      </c>
      <c s="6" t="s">
        <v>534</v>
      </c>
      <c s="36" t="s">
        <v>470</v>
      </c>
      <c s="37">
        <v>180</v>
      </c>
      <c s="36">
        <v>0</v>
      </c>
      <c s="36">
        <f>ROUND(G91*H91,6)</f>
      </c>
      <c r="L91" s="38">
        <v>0</v>
      </c>
      <c s="32">
        <f>ROUND(ROUND(L91,2)*ROUND(G91,3),2)</f>
      </c>
      <c s="36" t="s">
        <v>184</v>
      </c>
      <c>
        <f>(M91*21)/100</f>
      </c>
      <c t="s">
        <v>28</v>
      </c>
    </row>
    <row r="92" spans="1:5" ht="25.5">
      <c r="A92" s="35" t="s">
        <v>56</v>
      </c>
      <c r="E92" s="39" t="s">
        <v>535</v>
      </c>
    </row>
    <row r="93" spans="1:5" ht="25.5">
      <c r="A93" s="35" t="s">
        <v>57</v>
      </c>
      <c r="E93" s="40" t="s">
        <v>804</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COUNTIFS(L8:L4230,"=0",A8:A4230,"P")+COUNTIFS(L8:L4230,"",A8:A4230,"P")+SUM(Q8:Q4230)</f>
      </c>
    </row>
    <row r="8" spans="1:13" ht="12.75">
      <c r="A8" t="s">
        <v>45</v>
      </c>
      <c r="C8" s="28" t="s">
        <v>809</v>
      </c>
      <c r="E8" s="30" t="s">
        <v>808</v>
      </c>
      <c r="J8" s="29">
        <f>0+J9+J42+J79+J200+J249+J258+J503+J556+J641+J710+J739+J748+J961+J1086+J1351+J1400+J2733+J3086+J3155+J3192+J3217+J3290+J3363+J3396+J3493+J3538+J3551+J3568+J4105+J4134+J4147+J4152+J4161</f>
      </c>
      <c s="29">
        <f>0+K9+K42+K79+K200+K249+K258+K503+K556+K641+K710+K739+K748+K961+K1086+K1351+K1400+K2733+K3086+K3155+K3192+K3217+K3290+K3363+K3396+K3493+K3538+K3551+K3568+K4105+K4134+K4147+K4152+K4161</f>
      </c>
      <c s="29">
        <f>0+L9+L42+L79+L200+L249+L258+L503+L556+L641+L710+L739+L748+L961+L1086+L1351+L1400+L2733+L3086+L3155+L3192+L3217+L3290+L3363+L3396+L3493+L3538+L3551+L3568+L4105+L4134+L4147+L4152+L4161</f>
      </c>
      <c s="29">
        <f>0+M9+M42+M79+M200+M249+M258+M503+M556+M641+M710+M739+M748+M961+M1086+M1351+M1400+M2733+M3086+M3155+M3192+M3217+M3290+M3363+M3396+M3493+M3538+M3551+M3568+M4105+M4134+M4147+M4152+M4161</f>
      </c>
    </row>
    <row r="9" spans="1:13" ht="12.75">
      <c r="A9" t="s">
        <v>47</v>
      </c>
      <c r="C9" s="31" t="s">
        <v>51</v>
      </c>
      <c r="E9" s="33" t="s">
        <v>438</v>
      </c>
      <c r="J9" s="32">
        <f>0</f>
      </c>
      <c s="32">
        <f>0</f>
      </c>
      <c s="32">
        <f>0+L10+L14+L18+L22+L26+L30+L34+L38</f>
      </c>
      <c s="32">
        <f>0+M10+M14+M18+M22+M26+M30+M34+M38</f>
      </c>
    </row>
    <row r="10" spans="1:16" ht="25.5">
      <c r="A10" t="s">
        <v>50</v>
      </c>
      <c s="34" t="s">
        <v>51</v>
      </c>
      <c s="34" t="s">
        <v>810</v>
      </c>
      <c s="35" t="s">
        <v>5</v>
      </c>
      <c s="6" t="s">
        <v>811</v>
      </c>
      <c s="36" t="s">
        <v>445</v>
      </c>
      <c s="37">
        <v>718.999</v>
      </c>
      <c s="36">
        <v>0</v>
      </c>
      <c s="36">
        <f>ROUND(G10*H10,6)</f>
      </c>
      <c r="L10" s="38">
        <v>0</v>
      </c>
      <c s="32">
        <f>ROUND(ROUND(L10,2)*ROUND(G10,3),2)</f>
      </c>
      <c s="36" t="s">
        <v>184</v>
      </c>
      <c>
        <f>(M10*21)/100</f>
      </c>
      <c t="s">
        <v>28</v>
      </c>
    </row>
    <row r="11" spans="1:5" ht="25.5">
      <c r="A11" s="35" t="s">
        <v>56</v>
      </c>
      <c r="E11" s="39" t="s">
        <v>811</v>
      </c>
    </row>
    <row r="12" spans="1:5" ht="153">
      <c r="A12" s="35" t="s">
        <v>57</v>
      </c>
      <c r="E12" s="40" t="s">
        <v>812</v>
      </c>
    </row>
    <row r="13" spans="1:5" ht="12.75">
      <c r="A13" t="s">
        <v>58</v>
      </c>
      <c r="E13" s="39" t="s">
        <v>5</v>
      </c>
    </row>
    <row r="14" spans="1:16" ht="25.5">
      <c r="A14" t="s">
        <v>50</v>
      </c>
      <c s="34" t="s">
        <v>28</v>
      </c>
      <c s="34" t="s">
        <v>813</v>
      </c>
      <c s="35" t="s">
        <v>5</v>
      </c>
      <c s="6" t="s">
        <v>814</v>
      </c>
      <c s="36" t="s">
        <v>445</v>
      </c>
      <c s="37">
        <v>40.2</v>
      </c>
      <c s="36">
        <v>0</v>
      </c>
      <c s="36">
        <f>ROUND(G14*H14,6)</f>
      </c>
      <c r="L14" s="38">
        <v>0</v>
      </c>
      <c s="32">
        <f>ROUND(ROUND(L14,2)*ROUND(G14,3),2)</f>
      </c>
      <c s="36" t="s">
        <v>184</v>
      </c>
      <c>
        <f>(M14*21)/100</f>
      </c>
      <c t="s">
        <v>28</v>
      </c>
    </row>
    <row r="15" spans="1:5" ht="38.25">
      <c r="A15" s="35" t="s">
        <v>56</v>
      </c>
      <c r="E15" s="39" t="s">
        <v>815</v>
      </c>
    </row>
    <row r="16" spans="1:5" ht="25.5">
      <c r="A16" s="35" t="s">
        <v>57</v>
      </c>
      <c r="E16" s="40" t="s">
        <v>816</v>
      </c>
    </row>
    <row r="17" spans="1:5" ht="12.75">
      <c r="A17" t="s">
        <v>58</v>
      </c>
      <c r="E17" s="39" t="s">
        <v>5</v>
      </c>
    </row>
    <row r="18" spans="1:16" ht="38.25">
      <c r="A18" t="s">
        <v>50</v>
      </c>
      <c s="34" t="s">
        <v>26</v>
      </c>
      <c s="34" t="s">
        <v>817</v>
      </c>
      <c s="35" t="s">
        <v>5</v>
      </c>
      <c s="6" t="s">
        <v>818</v>
      </c>
      <c s="36" t="s">
        <v>445</v>
      </c>
      <c s="37">
        <v>40.2</v>
      </c>
      <c s="36">
        <v>0</v>
      </c>
      <c s="36">
        <f>ROUND(G18*H18,6)</f>
      </c>
      <c r="L18" s="38">
        <v>0</v>
      </c>
      <c s="32">
        <f>ROUND(ROUND(L18,2)*ROUND(G18,3),2)</f>
      </c>
      <c s="36" t="s">
        <v>184</v>
      </c>
      <c>
        <f>(M18*21)/100</f>
      </c>
      <c t="s">
        <v>28</v>
      </c>
    </row>
    <row r="19" spans="1:5" ht="38.25">
      <c r="A19" s="35" t="s">
        <v>56</v>
      </c>
      <c r="E19" s="39" t="s">
        <v>819</v>
      </c>
    </row>
    <row r="20" spans="1:5" ht="25.5">
      <c r="A20" s="35" t="s">
        <v>57</v>
      </c>
      <c r="E20" s="40" t="s">
        <v>816</v>
      </c>
    </row>
    <row r="21" spans="1:5" ht="12.75">
      <c r="A21" t="s">
        <v>58</v>
      </c>
      <c r="E21" s="39" t="s">
        <v>5</v>
      </c>
    </row>
    <row r="22" spans="1:16" ht="38.25">
      <c r="A22" t="s">
        <v>50</v>
      </c>
      <c s="34" t="s">
        <v>63</v>
      </c>
      <c s="34" t="s">
        <v>820</v>
      </c>
      <c s="35" t="s">
        <v>5</v>
      </c>
      <c s="6" t="s">
        <v>821</v>
      </c>
      <c s="36" t="s">
        <v>445</v>
      </c>
      <c s="37">
        <v>80.4</v>
      </c>
      <c s="36">
        <v>0</v>
      </c>
      <c s="36">
        <f>ROUND(G22*H22,6)</f>
      </c>
      <c r="L22" s="38">
        <v>0</v>
      </c>
      <c s="32">
        <f>ROUND(ROUND(L22,2)*ROUND(G22,3),2)</f>
      </c>
      <c s="36" t="s">
        <v>184</v>
      </c>
      <c>
        <f>(M22*21)/100</f>
      </c>
      <c t="s">
        <v>28</v>
      </c>
    </row>
    <row r="23" spans="1:5" ht="38.25">
      <c r="A23" s="35" t="s">
        <v>56</v>
      </c>
      <c r="E23" s="39" t="s">
        <v>822</v>
      </c>
    </row>
    <row r="24" spans="1:5" ht="25.5">
      <c r="A24" s="35" t="s">
        <v>57</v>
      </c>
      <c r="E24" s="40" t="s">
        <v>823</v>
      </c>
    </row>
    <row r="25" spans="1:5" ht="12.75">
      <c r="A25" t="s">
        <v>58</v>
      </c>
      <c r="E25" s="39" t="s">
        <v>5</v>
      </c>
    </row>
    <row r="26" spans="1:16" ht="25.5">
      <c r="A26" t="s">
        <v>50</v>
      </c>
      <c s="34" t="s">
        <v>71</v>
      </c>
      <c s="34" t="s">
        <v>824</v>
      </c>
      <c s="35" t="s">
        <v>5</v>
      </c>
      <c s="6" t="s">
        <v>825</v>
      </c>
      <c s="36" t="s">
        <v>445</v>
      </c>
      <c s="37">
        <v>361.435</v>
      </c>
      <c s="36">
        <v>0</v>
      </c>
      <c s="36">
        <f>ROUND(G26*H26,6)</f>
      </c>
      <c r="L26" s="38">
        <v>0</v>
      </c>
      <c s="32">
        <f>ROUND(ROUND(L26,2)*ROUND(G26,3),2)</f>
      </c>
      <c s="36" t="s">
        <v>184</v>
      </c>
      <c>
        <f>(M26*21)/100</f>
      </c>
      <c t="s">
        <v>28</v>
      </c>
    </row>
    <row r="27" spans="1:5" ht="25.5">
      <c r="A27" s="35" t="s">
        <v>56</v>
      </c>
      <c r="E27" s="39" t="s">
        <v>825</v>
      </c>
    </row>
    <row r="28" spans="1:5" ht="12.75">
      <c r="A28" s="35" t="s">
        <v>57</v>
      </c>
      <c r="E28" s="40" t="s">
        <v>5</v>
      </c>
    </row>
    <row r="29" spans="1:5" ht="12.75">
      <c r="A29" t="s">
        <v>58</v>
      </c>
      <c r="E29" s="39" t="s">
        <v>5</v>
      </c>
    </row>
    <row r="30" spans="1:16" ht="25.5">
      <c r="A30" t="s">
        <v>50</v>
      </c>
      <c s="34" t="s">
        <v>75</v>
      </c>
      <c s="34" t="s">
        <v>826</v>
      </c>
      <c s="35" t="s">
        <v>5</v>
      </c>
      <c s="6" t="s">
        <v>827</v>
      </c>
      <c s="36" t="s">
        <v>445</v>
      </c>
      <c s="37">
        <v>361.435</v>
      </c>
      <c s="36">
        <v>0</v>
      </c>
      <c s="36">
        <f>ROUND(G30*H30,6)</f>
      </c>
      <c r="L30" s="38">
        <v>0</v>
      </c>
      <c s="32">
        <f>ROUND(ROUND(L30,2)*ROUND(G30,3),2)</f>
      </c>
      <c s="36" t="s">
        <v>184</v>
      </c>
      <c>
        <f>(M30*21)/100</f>
      </c>
      <c t="s">
        <v>28</v>
      </c>
    </row>
    <row r="31" spans="1:5" ht="25.5">
      <c r="A31" s="35" t="s">
        <v>56</v>
      </c>
      <c r="E31" s="39" t="s">
        <v>827</v>
      </c>
    </row>
    <row r="32" spans="1:5" ht="12.75">
      <c r="A32" s="35" t="s">
        <v>57</v>
      </c>
      <c r="E32" s="40" t="s">
        <v>5</v>
      </c>
    </row>
    <row r="33" spans="1:5" ht="12.75">
      <c r="A33" t="s">
        <v>58</v>
      </c>
      <c r="E33" s="39" t="s">
        <v>5</v>
      </c>
    </row>
    <row r="34" spans="1:16" ht="25.5">
      <c r="A34" t="s">
        <v>50</v>
      </c>
      <c s="34" t="s">
        <v>78</v>
      </c>
      <c s="34" t="s">
        <v>828</v>
      </c>
      <c s="35" t="s">
        <v>5</v>
      </c>
      <c s="6" t="s">
        <v>829</v>
      </c>
      <c s="36" t="s">
        <v>445</v>
      </c>
      <c s="37">
        <v>715.129</v>
      </c>
      <c s="36">
        <v>0</v>
      </c>
      <c s="36">
        <f>ROUND(G34*H34,6)</f>
      </c>
      <c r="L34" s="38">
        <v>0</v>
      </c>
      <c s="32">
        <f>ROUND(ROUND(L34,2)*ROUND(G34,3),2)</f>
      </c>
      <c s="36" t="s">
        <v>184</v>
      </c>
      <c>
        <f>(M34*21)/100</f>
      </c>
      <c t="s">
        <v>28</v>
      </c>
    </row>
    <row r="35" spans="1:5" ht="25.5">
      <c r="A35" s="35" t="s">
        <v>56</v>
      </c>
      <c r="E35" s="39" t="s">
        <v>829</v>
      </c>
    </row>
    <row r="36" spans="1:5" ht="51">
      <c r="A36" s="35" t="s">
        <v>57</v>
      </c>
      <c r="E36" s="42" t="s">
        <v>830</v>
      </c>
    </row>
    <row r="37" spans="1:5" ht="12.75">
      <c r="A37" t="s">
        <v>58</v>
      </c>
      <c r="E37" s="39" t="s">
        <v>5</v>
      </c>
    </row>
    <row r="38" spans="1:16" ht="12.75">
      <c r="A38" t="s">
        <v>50</v>
      </c>
      <c s="34" t="s">
        <v>81</v>
      </c>
      <c s="34" t="s">
        <v>831</v>
      </c>
      <c s="35" t="s">
        <v>5</v>
      </c>
      <c s="6" t="s">
        <v>832</v>
      </c>
      <c s="36" t="s">
        <v>470</v>
      </c>
      <c s="37">
        <v>715.129</v>
      </c>
      <c s="36">
        <v>0</v>
      </c>
      <c s="36">
        <f>ROUND(G38*H38,6)</f>
      </c>
      <c r="L38" s="38">
        <v>0</v>
      </c>
      <c s="32">
        <f>ROUND(ROUND(L38,2)*ROUND(G38,3),2)</f>
      </c>
      <c s="36" t="s">
        <v>55</v>
      </c>
      <c>
        <f>(M38*21)/100</f>
      </c>
      <c t="s">
        <v>28</v>
      </c>
    </row>
    <row r="39" spans="1:5" ht="12.75">
      <c r="A39" s="35" t="s">
        <v>56</v>
      </c>
      <c r="E39" s="39" t="s">
        <v>832</v>
      </c>
    </row>
    <row r="40" spans="1:5" ht="38.25">
      <c r="A40" s="35" t="s">
        <v>57</v>
      </c>
      <c r="E40" s="42" t="s">
        <v>833</v>
      </c>
    </row>
    <row r="41" spans="1:5" ht="12.75">
      <c r="A41" t="s">
        <v>58</v>
      </c>
      <c r="E41" s="39" t="s">
        <v>5</v>
      </c>
    </row>
    <row r="42" spans="1:13" ht="12.75">
      <c r="A42" t="s">
        <v>47</v>
      </c>
      <c r="C42" s="31" t="s">
        <v>28</v>
      </c>
      <c r="E42" s="33" t="s">
        <v>834</v>
      </c>
      <c r="J42" s="32">
        <f>0</f>
      </c>
      <c s="32">
        <f>0</f>
      </c>
      <c s="32">
        <f>0+L43+L47+L51+L55+L59+L63+L67+L71+L75</f>
      </c>
      <c s="32">
        <f>0+M43+M47+M51+M55+M59+M63+M67+M71+M75</f>
      </c>
    </row>
    <row r="43" spans="1:16" ht="25.5">
      <c r="A43" t="s">
        <v>50</v>
      </c>
      <c s="34" t="s">
        <v>87</v>
      </c>
      <c s="34" t="s">
        <v>835</v>
      </c>
      <c s="35" t="s">
        <v>5</v>
      </c>
      <c s="6" t="s">
        <v>836</v>
      </c>
      <c s="36" t="s">
        <v>445</v>
      </c>
      <c s="37">
        <v>86.425</v>
      </c>
      <c s="36">
        <v>2.16</v>
      </c>
      <c s="36">
        <f>ROUND(G43*H43,6)</f>
      </c>
      <c r="L43" s="38">
        <v>0</v>
      </c>
      <c s="32">
        <f>ROUND(ROUND(L43,2)*ROUND(G43,3),2)</f>
      </c>
      <c s="36" t="s">
        <v>184</v>
      </c>
      <c>
        <f>(M43*21)/100</f>
      </c>
      <c t="s">
        <v>28</v>
      </c>
    </row>
    <row r="44" spans="1:5" ht="25.5">
      <c r="A44" s="35" t="s">
        <v>56</v>
      </c>
      <c r="E44" s="39" t="s">
        <v>836</v>
      </c>
    </row>
    <row r="45" spans="1:5" ht="38.25">
      <c r="A45" s="35" t="s">
        <v>57</v>
      </c>
      <c r="E45" s="42" t="s">
        <v>837</v>
      </c>
    </row>
    <row r="46" spans="1:5" ht="12.75">
      <c r="A46" t="s">
        <v>58</v>
      </c>
      <c r="E46" s="39" t="s">
        <v>5</v>
      </c>
    </row>
    <row r="47" spans="1:16" ht="25.5">
      <c r="A47" t="s">
        <v>50</v>
      </c>
      <c s="34" t="s">
        <v>90</v>
      </c>
      <c s="34" t="s">
        <v>838</v>
      </c>
      <c s="35" t="s">
        <v>5</v>
      </c>
      <c s="6" t="s">
        <v>839</v>
      </c>
      <c s="36" t="s">
        <v>445</v>
      </c>
      <c s="37">
        <v>2.402</v>
      </c>
      <c s="36">
        <v>2.16</v>
      </c>
      <c s="36">
        <f>ROUND(G47*H47,6)</f>
      </c>
      <c r="L47" s="38">
        <v>0</v>
      </c>
      <c s="32">
        <f>ROUND(ROUND(L47,2)*ROUND(G47,3),2)</f>
      </c>
      <c s="36" t="s">
        <v>184</v>
      </c>
      <c>
        <f>(M47*21)/100</f>
      </c>
      <c t="s">
        <v>28</v>
      </c>
    </row>
    <row r="48" spans="1:5" ht="25.5">
      <c r="A48" s="35" t="s">
        <v>56</v>
      </c>
      <c r="E48" s="39" t="s">
        <v>839</v>
      </c>
    </row>
    <row r="49" spans="1:5" ht="114.75">
      <c r="A49" s="35" t="s">
        <v>57</v>
      </c>
      <c r="E49" s="42" t="s">
        <v>840</v>
      </c>
    </row>
    <row r="50" spans="1:5" ht="12.75">
      <c r="A50" t="s">
        <v>58</v>
      </c>
      <c r="E50" s="39" t="s">
        <v>5</v>
      </c>
    </row>
    <row r="51" spans="1:16" ht="12.75">
      <c r="A51" t="s">
        <v>50</v>
      </c>
      <c s="34" t="s">
        <v>94</v>
      </c>
      <c s="34" t="s">
        <v>841</v>
      </c>
      <c s="35" t="s">
        <v>5</v>
      </c>
      <c s="6" t="s">
        <v>842</v>
      </c>
      <c s="36" t="s">
        <v>445</v>
      </c>
      <c s="37">
        <v>40.2</v>
      </c>
      <c s="36">
        <v>0</v>
      </c>
      <c s="36">
        <f>ROUND(G51*H51,6)</f>
      </c>
      <c r="L51" s="38">
        <v>0</v>
      </c>
      <c s="32">
        <f>ROUND(ROUND(L51,2)*ROUND(G51,3),2)</f>
      </c>
      <c s="36" t="s">
        <v>55</v>
      </c>
      <c>
        <f>(M51*21)/100</f>
      </c>
      <c t="s">
        <v>28</v>
      </c>
    </row>
    <row r="52" spans="1:5" ht="12.75">
      <c r="A52" s="35" t="s">
        <v>56</v>
      </c>
      <c r="E52" s="39" t="s">
        <v>842</v>
      </c>
    </row>
    <row r="53" spans="1:5" ht="25.5">
      <c r="A53" s="35" t="s">
        <v>57</v>
      </c>
      <c r="E53" s="40" t="s">
        <v>816</v>
      </c>
    </row>
    <row r="54" spans="1:5" ht="12.75">
      <c r="A54" t="s">
        <v>58</v>
      </c>
      <c r="E54" s="39" t="s">
        <v>5</v>
      </c>
    </row>
    <row r="55" spans="1:16" ht="12.75">
      <c r="A55" t="s">
        <v>50</v>
      </c>
      <c s="34" t="s">
        <v>97</v>
      </c>
      <c s="34" t="s">
        <v>843</v>
      </c>
      <c s="35" t="s">
        <v>5</v>
      </c>
      <c s="6" t="s">
        <v>844</v>
      </c>
      <c s="36" t="s">
        <v>445</v>
      </c>
      <c s="37">
        <v>22.361</v>
      </c>
      <c s="36">
        <v>2.50187</v>
      </c>
      <c s="36">
        <f>ROUND(G55*H55,6)</f>
      </c>
      <c r="L55" s="38">
        <v>0</v>
      </c>
      <c s="32">
        <f>ROUND(ROUND(L55,2)*ROUND(G55,3),2)</f>
      </c>
      <c s="36" t="s">
        <v>184</v>
      </c>
      <c>
        <f>(M55*21)/100</f>
      </c>
      <c t="s">
        <v>28</v>
      </c>
    </row>
    <row r="56" spans="1:5" ht="12.75">
      <c r="A56" s="35" t="s">
        <v>56</v>
      </c>
      <c r="E56" s="39" t="s">
        <v>844</v>
      </c>
    </row>
    <row r="57" spans="1:5" ht="114.75">
      <c r="A57" s="35" t="s">
        <v>57</v>
      </c>
      <c r="E57" s="42" t="s">
        <v>845</v>
      </c>
    </row>
    <row r="58" spans="1:5" ht="12.75">
      <c r="A58" t="s">
        <v>58</v>
      </c>
      <c r="E58" s="39" t="s">
        <v>5</v>
      </c>
    </row>
    <row r="59" spans="1:16" ht="12.75">
      <c r="A59" t="s">
        <v>50</v>
      </c>
      <c s="34" t="s">
        <v>101</v>
      </c>
      <c s="34" t="s">
        <v>846</v>
      </c>
      <c s="35" t="s">
        <v>5</v>
      </c>
      <c s="6" t="s">
        <v>847</v>
      </c>
      <c s="36" t="s">
        <v>470</v>
      </c>
      <c s="37">
        <v>3.757</v>
      </c>
      <c s="36">
        <v>1.06062</v>
      </c>
      <c s="36">
        <f>ROUND(G59*H59,6)</f>
      </c>
      <c r="L59" s="38">
        <v>0</v>
      </c>
      <c s="32">
        <f>ROUND(ROUND(L59,2)*ROUND(G59,3),2)</f>
      </c>
      <c s="36" t="s">
        <v>184</v>
      </c>
      <c>
        <f>(M59*21)/100</f>
      </c>
      <c t="s">
        <v>28</v>
      </c>
    </row>
    <row r="60" spans="1:5" ht="12.75">
      <c r="A60" s="35" t="s">
        <v>56</v>
      </c>
      <c r="E60" s="39" t="s">
        <v>847</v>
      </c>
    </row>
    <row r="61" spans="1:5" ht="12.75">
      <c r="A61" s="35" t="s">
        <v>57</v>
      </c>
      <c r="E61" s="40" t="s">
        <v>5</v>
      </c>
    </row>
    <row r="62" spans="1:5" ht="12.75">
      <c r="A62" t="s">
        <v>58</v>
      </c>
      <c r="E62" s="39" t="s">
        <v>5</v>
      </c>
    </row>
    <row r="63" spans="1:16" ht="12.75">
      <c r="A63" t="s">
        <v>50</v>
      </c>
      <c s="34" t="s">
        <v>105</v>
      </c>
      <c s="34" t="s">
        <v>848</v>
      </c>
      <c s="35" t="s">
        <v>5</v>
      </c>
      <c s="6" t="s">
        <v>849</v>
      </c>
      <c s="36" t="s">
        <v>445</v>
      </c>
      <c s="37">
        <v>16.005</v>
      </c>
      <c s="36">
        <v>2.50187</v>
      </c>
      <c s="36">
        <f>ROUND(G63*H63,6)</f>
      </c>
      <c r="L63" s="38">
        <v>0</v>
      </c>
      <c s="32">
        <f>ROUND(ROUND(L63,2)*ROUND(G63,3),2)</f>
      </c>
      <c s="36" t="s">
        <v>184</v>
      </c>
      <c>
        <f>(M63*21)/100</f>
      </c>
      <c t="s">
        <v>28</v>
      </c>
    </row>
    <row r="64" spans="1:5" ht="12.75">
      <c r="A64" s="35" t="s">
        <v>56</v>
      </c>
      <c r="E64" s="39" t="s">
        <v>849</v>
      </c>
    </row>
    <row r="65" spans="1:5" ht="102">
      <c r="A65" s="35" t="s">
        <v>57</v>
      </c>
      <c r="E65" s="42" t="s">
        <v>850</v>
      </c>
    </row>
    <row r="66" spans="1:5" ht="12.75">
      <c r="A66" t="s">
        <v>58</v>
      </c>
      <c r="E66" s="39" t="s">
        <v>5</v>
      </c>
    </row>
    <row r="67" spans="1:16" ht="12.75">
      <c r="A67" t="s">
        <v>50</v>
      </c>
      <c s="34" t="s">
        <v>109</v>
      </c>
      <c s="34" t="s">
        <v>851</v>
      </c>
      <c s="35" t="s">
        <v>5</v>
      </c>
      <c s="6" t="s">
        <v>852</v>
      </c>
      <c s="36" t="s">
        <v>470</v>
      </c>
      <c s="37">
        <v>2.689</v>
      </c>
      <c s="36">
        <v>1.06062</v>
      </c>
      <c s="36">
        <f>ROUND(G67*H67,6)</f>
      </c>
      <c r="L67" s="38">
        <v>0</v>
      </c>
      <c s="32">
        <f>ROUND(ROUND(L67,2)*ROUND(G67,3),2)</f>
      </c>
      <c s="36" t="s">
        <v>184</v>
      </c>
      <c>
        <f>(M67*21)/100</f>
      </c>
      <c t="s">
        <v>28</v>
      </c>
    </row>
    <row r="68" spans="1:5" ht="12.75">
      <c r="A68" s="35" t="s">
        <v>56</v>
      </c>
      <c r="E68" s="39" t="s">
        <v>852</v>
      </c>
    </row>
    <row r="69" spans="1:5" ht="12.75">
      <c r="A69" s="35" t="s">
        <v>57</v>
      </c>
      <c r="E69" s="40" t="s">
        <v>5</v>
      </c>
    </row>
    <row r="70" spans="1:5" ht="12.75">
      <c r="A70" t="s">
        <v>58</v>
      </c>
      <c r="E70" s="39" t="s">
        <v>5</v>
      </c>
    </row>
    <row r="71" spans="1:16" ht="25.5">
      <c r="A71" t="s">
        <v>50</v>
      </c>
      <c s="34" t="s">
        <v>112</v>
      </c>
      <c s="34" t="s">
        <v>853</v>
      </c>
      <c s="35" t="s">
        <v>5</v>
      </c>
      <c s="6" t="s">
        <v>854</v>
      </c>
      <c s="36" t="s">
        <v>445</v>
      </c>
      <c s="37">
        <v>7.02</v>
      </c>
      <c s="36">
        <v>2.50187</v>
      </c>
      <c s="36">
        <f>ROUND(G71*H71,6)</f>
      </c>
      <c r="L71" s="38">
        <v>0</v>
      </c>
      <c s="32">
        <f>ROUND(ROUND(L71,2)*ROUND(G71,3),2)</f>
      </c>
      <c s="36" t="s">
        <v>184</v>
      </c>
      <c>
        <f>(M71*21)/100</f>
      </c>
      <c t="s">
        <v>28</v>
      </c>
    </row>
    <row r="72" spans="1:5" ht="25.5">
      <c r="A72" s="35" t="s">
        <v>56</v>
      </c>
      <c r="E72" s="39" t="s">
        <v>854</v>
      </c>
    </row>
    <row r="73" spans="1:5" ht="38.25">
      <c r="A73" s="35" t="s">
        <v>57</v>
      </c>
      <c r="E73" s="40" t="s">
        <v>855</v>
      </c>
    </row>
    <row r="74" spans="1:5" ht="12.75">
      <c r="A74" t="s">
        <v>58</v>
      </c>
      <c r="E74" s="39" t="s">
        <v>5</v>
      </c>
    </row>
    <row r="75" spans="1:16" ht="12.75">
      <c r="A75" t="s">
        <v>50</v>
      </c>
      <c s="34" t="s">
        <v>115</v>
      </c>
      <c s="34" t="s">
        <v>856</v>
      </c>
      <c s="35" t="s">
        <v>5</v>
      </c>
      <c s="6" t="s">
        <v>857</v>
      </c>
      <c s="36" t="s">
        <v>470</v>
      </c>
      <c s="37">
        <v>1.348</v>
      </c>
      <c s="36">
        <v>1.06062</v>
      </c>
      <c s="36">
        <f>ROUND(G75*H75,6)</f>
      </c>
      <c r="L75" s="38">
        <v>0</v>
      </c>
      <c s="32">
        <f>ROUND(ROUND(L75,2)*ROUND(G75,3),2)</f>
      </c>
      <c s="36" t="s">
        <v>184</v>
      </c>
      <c>
        <f>(M75*21)/100</f>
      </c>
      <c t="s">
        <v>28</v>
      </c>
    </row>
    <row r="76" spans="1:5" ht="12.75">
      <c r="A76" s="35" t="s">
        <v>56</v>
      </c>
      <c r="E76" s="39" t="s">
        <v>857</v>
      </c>
    </row>
    <row r="77" spans="1:5" ht="12.75">
      <c r="A77" s="35" t="s">
        <v>57</v>
      </c>
      <c r="E77" s="40" t="s">
        <v>5</v>
      </c>
    </row>
    <row r="78" spans="1:5" ht="12.75">
      <c r="A78" t="s">
        <v>58</v>
      </c>
      <c r="E78" s="39" t="s">
        <v>5</v>
      </c>
    </row>
    <row r="79" spans="1:13" ht="12.75">
      <c r="A79" t="s">
        <v>47</v>
      </c>
      <c r="C79" s="31" t="s">
        <v>26</v>
      </c>
      <c r="E79" s="33" t="s">
        <v>858</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25.5">
      <c r="A80" t="s">
        <v>50</v>
      </c>
      <c s="34" t="s">
        <v>118</v>
      </c>
      <c s="34" t="s">
        <v>859</v>
      </c>
      <c s="35" t="s">
        <v>5</v>
      </c>
      <c s="6" t="s">
        <v>860</v>
      </c>
      <c s="36" t="s">
        <v>74</v>
      </c>
      <c s="37">
        <v>7.185</v>
      </c>
      <c s="36">
        <v>0.1938</v>
      </c>
      <c s="36">
        <f>ROUND(G80*H80,6)</f>
      </c>
      <c r="L80" s="38">
        <v>0</v>
      </c>
      <c s="32">
        <f>ROUND(ROUND(L80,2)*ROUND(G80,3),2)</f>
      </c>
      <c s="36" t="s">
        <v>184</v>
      </c>
      <c>
        <f>(M80*21)/100</f>
      </c>
      <c t="s">
        <v>28</v>
      </c>
    </row>
    <row r="81" spans="1:5" ht="25.5">
      <c r="A81" s="35" t="s">
        <v>56</v>
      </c>
      <c r="E81" s="39" t="s">
        <v>860</v>
      </c>
    </row>
    <row r="82" spans="1:5" ht="25.5">
      <c r="A82" s="35" t="s">
        <v>57</v>
      </c>
      <c r="E82" s="40" t="s">
        <v>861</v>
      </c>
    </row>
    <row r="83" spans="1:5" ht="12.75">
      <c r="A83" t="s">
        <v>58</v>
      </c>
      <c r="E83" s="39" t="s">
        <v>5</v>
      </c>
    </row>
    <row r="84" spans="1:16" ht="25.5">
      <c r="A84" t="s">
        <v>50</v>
      </c>
      <c s="34" t="s">
        <v>121</v>
      </c>
      <c s="34" t="s">
        <v>862</v>
      </c>
      <c s="35" t="s">
        <v>5</v>
      </c>
      <c s="6" t="s">
        <v>863</v>
      </c>
      <c s="36" t="s">
        <v>54</v>
      </c>
      <c s="37">
        <v>6</v>
      </c>
      <c s="36">
        <v>0.39564</v>
      </c>
      <c s="36">
        <f>ROUND(G84*H84,6)</f>
      </c>
      <c r="L84" s="38">
        <v>0</v>
      </c>
      <c s="32">
        <f>ROUND(ROUND(L84,2)*ROUND(G84,3),2)</f>
      </c>
      <c s="36" t="s">
        <v>184</v>
      </c>
      <c>
        <f>(M84*21)/100</f>
      </c>
      <c t="s">
        <v>28</v>
      </c>
    </row>
    <row r="85" spans="1:5" ht="25.5">
      <c r="A85" s="35" t="s">
        <v>56</v>
      </c>
      <c r="E85" s="39" t="s">
        <v>863</v>
      </c>
    </row>
    <row r="86" spans="1:5" ht="51">
      <c r="A86" s="35" t="s">
        <v>57</v>
      </c>
      <c r="E86" s="40" t="s">
        <v>864</v>
      </c>
    </row>
    <row r="87" spans="1:5" ht="12.75">
      <c r="A87" t="s">
        <v>58</v>
      </c>
      <c r="E87" s="39" t="s">
        <v>5</v>
      </c>
    </row>
    <row r="88" spans="1:16" ht="25.5">
      <c r="A88" t="s">
        <v>50</v>
      </c>
      <c s="34" t="s">
        <v>125</v>
      </c>
      <c s="34" t="s">
        <v>865</v>
      </c>
      <c s="35" t="s">
        <v>5</v>
      </c>
      <c s="6" t="s">
        <v>866</v>
      </c>
      <c s="36" t="s">
        <v>445</v>
      </c>
      <c s="37">
        <v>8.211</v>
      </c>
      <c s="36">
        <v>1.8775</v>
      </c>
      <c s="36">
        <f>ROUND(G88*H88,6)</f>
      </c>
      <c r="L88" s="38">
        <v>0</v>
      </c>
      <c s="32">
        <f>ROUND(ROUND(L88,2)*ROUND(G88,3),2)</f>
      </c>
      <c s="36" t="s">
        <v>184</v>
      </c>
      <c>
        <f>(M88*21)/100</f>
      </c>
      <c t="s">
        <v>28</v>
      </c>
    </row>
    <row r="89" spans="1:5" ht="25.5">
      <c r="A89" s="35" t="s">
        <v>56</v>
      </c>
      <c r="E89" s="39" t="s">
        <v>866</v>
      </c>
    </row>
    <row r="90" spans="1:5" ht="127.5">
      <c r="A90" s="35" t="s">
        <v>57</v>
      </c>
      <c r="E90" s="40" t="s">
        <v>867</v>
      </c>
    </row>
    <row r="91" spans="1:5" ht="12.75">
      <c r="A91" t="s">
        <v>58</v>
      </c>
      <c r="E91" s="39" t="s">
        <v>5</v>
      </c>
    </row>
    <row r="92" spans="1:16" ht="25.5">
      <c r="A92" t="s">
        <v>50</v>
      </c>
      <c s="34" t="s">
        <v>130</v>
      </c>
      <c s="34" t="s">
        <v>868</v>
      </c>
      <c s="35" t="s">
        <v>5</v>
      </c>
      <c s="6" t="s">
        <v>869</v>
      </c>
      <c s="36" t="s">
        <v>445</v>
      </c>
      <c s="37">
        <v>1.709</v>
      </c>
      <c s="36">
        <v>1.8775</v>
      </c>
      <c s="36">
        <f>ROUND(G92*H92,6)</f>
      </c>
      <c r="L92" s="38">
        <v>0</v>
      </c>
      <c s="32">
        <f>ROUND(ROUND(L92,2)*ROUND(G92,3),2)</f>
      </c>
      <c s="36" t="s">
        <v>184</v>
      </c>
      <c>
        <f>(M92*21)/100</f>
      </c>
      <c t="s">
        <v>28</v>
      </c>
    </row>
    <row r="93" spans="1:5" ht="25.5">
      <c r="A93" s="35" t="s">
        <v>56</v>
      </c>
      <c r="E93" s="39" t="s">
        <v>869</v>
      </c>
    </row>
    <row r="94" spans="1:5" ht="38.25">
      <c r="A94" s="35" t="s">
        <v>57</v>
      </c>
      <c r="E94" s="40" t="s">
        <v>870</v>
      </c>
    </row>
    <row r="95" spans="1:5" ht="12.75">
      <c r="A95" t="s">
        <v>58</v>
      </c>
      <c r="E95" s="39" t="s">
        <v>5</v>
      </c>
    </row>
    <row r="96" spans="1:16" ht="25.5">
      <c r="A96" t="s">
        <v>50</v>
      </c>
      <c s="34" t="s">
        <v>133</v>
      </c>
      <c s="34" t="s">
        <v>871</v>
      </c>
      <c s="35" t="s">
        <v>5</v>
      </c>
      <c s="6" t="s">
        <v>872</v>
      </c>
      <c s="36" t="s">
        <v>445</v>
      </c>
      <c s="37">
        <v>0.038</v>
      </c>
      <c s="36">
        <v>2.39757</v>
      </c>
      <c s="36">
        <f>ROUND(G96*H96,6)</f>
      </c>
      <c r="L96" s="38">
        <v>0</v>
      </c>
      <c s="32">
        <f>ROUND(ROUND(L96,2)*ROUND(G96,3),2)</f>
      </c>
      <c s="36" t="s">
        <v>184</v>
      </c>
      <c>
        <f>(M96*21)/100</f>
      </c>
      <c t="s">
        <v>28</v>
      </c>
    </row>
    <row r="97" spans="1:5" ht="25.5">
      <c r="A97" s="35" t="s">
        <v>56</v>
      </c>
      <c r="E97" s="39" t="s">
        <v>872</v>
      </c>
    </row>
    <row r="98" spans="1:5" ht="63.75">
      <c r="A98" s="35" t="s">
        <v>57</v>
      </c>
      <c r="E98" s="42" t="s">
        <v>873</v>
      </c>
    </row>
    <row r="99" spans="1:5" ht="12.75">
      <c r="A99" t="s">
        <v>58</v>
      </c>
      <c r="E99" s="39" t="s">
        <v>5</v>
      </c>
    </row>
    <row r="100" spans="1:16" ht="25.5">
      <c r="A100" t="s">
        <v>50</v>
      </c>
      <c s="34" t="s">
        <v>136</v>
      </c>
      <c s="34" t="s">
        <v>874</v>
      </c>
      <c s="35" t="s">
        <v>5</v>
      </c>
      <c s="6" t="s">
        <v>875</v>
      </c>
      <c s="36" t="s">
        <v>74</v>
      </c>
      <c s="37">
        <v>10.426</v>
      </c>
      <c s="36">
        <v>0.30131</v>
      </c>
      <c s="36">
        <f>ROUND(G100*H100,6)</f>
      </c>
      <c r="L100" s="38">
        <v>0</v>
      </c>
      <c s="32">
        <f>ROUND(ROUND(L100,2)*ROUND(G100,3),2)</f>
      </c>
      <c s="36" t="s">
        <v>184</v>
      </c>
      <c>
        <f>(M100*21)/100</f>
      </c>
      <c t="s">
        <v>28</v>
      </c>
    </row>
    <row r="101" spans="1:5" ht="25.5">
      <c r="A101" s="35" t="s">
        <v>56</v>
      </c>
      <c r="E101" s="39" t="s">
        <v>875</v>
      </c>
    </row>
    <row r="102" spans="1:5" ht="51">
      <c r="A102" s="35" t="s">
        <v>57</v>
      </c>
      <c r="E102" s="40" t="s">
        <v>876</v>
      </c>
    </row>
    <row r="103" spans="1:5" ht="12.75">
      <c r="A103" t="s">
        <v>58</v>
      </c>
      <c r="E103" s="39" t="s">
        <v>5</v>
      </c>
    </row>
    <row r="104" spans="1:16" ht="25.5">
      <c r="A104" t="s">
        <v>50</v>
      </c>
      <c s="34" t="s">
        <v>139</v>
      </c>
      <c s="34" t="s">
        <v>877</v>
      </c>
      <c s="35" t="s">
        <v>5</v>
      </c>
      <c s="6" t="s">
        <v>878</v>
      </c>
      <c s="36" t="s">
        <v>74</v>
      </c>
      <c s="37">
        <v>10.873</v>
      </c>
      <c s="36">
        <v>0.33555</v>
      </c>
      <c s="36">
        <f>ROUND(G104*H104,6)</f>
      </c>
      <c r="L104" s="38">
        <v>0</v>
      </c>
      <c s="32">
        <f>ROUND(ROUND(L104,2)*ROUND(G104,3),2)</f>
      </c>
      <c s="36" t="s">
        <v>184</v>
      </c>
      <c>
        <f>(M104*21)/100</f>
      </c>
      <c t="s">
        <v>28</v>
      </c>
    </row>
    <row r="105" spans="1:5" ht="25.5">
      <c r="A105" s="35" t="s">
        <v>56</v>
      </c>
      <c r="E105" s="39" t="s">
        <v>878</v>
      </c>
    </row>
    <row r="106" spans="1:5" ht="25.5">
      <c r="A106" s="35" t="s">
        <v>57</v>
      </c>
      <c r="E106" s="40" t="s">
        <v>879</v>
      </c>
    </row>
    <row r="107" spans="1:5" ht="12.75">
      <c r="A107" t="s">
        <v>58</v>
      </c>
      <c r="E107" s="39" t="s">
        <v>5</v>
      </c>
    </row>
    <row r="108" spans="1:16" ht="25.5">
      <c r="A108" t="s">
        <v>50</v>
      </c>
      <c s="34" t="s">
        <v>142</v>
      </c>
      <c s="34" t="s">
        <v>880</v>
      </c>
      <c s="35" t="s">
        <v>5</v>
      </c>
      <c s="6" t="s">
        <v>881</v>
      </c>
      <c s="36" t="s">
        <v>54</v>
      </c>
      <c s="37">
        <v>41</v>
      </c>
      <c s="36">
        <v>0.01794</v>
      </c>
      <c s="36">
        <f>ROUND(G108*H108,6)</f>
      </c>
      <c r="L108" s="38">
        <v>0</v>
      </c>
      <c s="32">
        <f>ROUND(ROUND(L108,2)*ROUND(G108,3),2)</f>
      </c>
      <c s="36" t="s">
        <v>184</v>
      </c>
      <c>
        <f>(M108*21)/100</f>
      </c>
      <c t="s">
        <v>28</v>
      </c>
    </row>
    <row r="109" spans="1:5" ht="25.5">
      <c r="A109" s="35" t="s">
        <v>56</v>
      </c>
      <c r="E109" s="39" t="s">
        <v>881</v>
      </c>
    </row>
    <row r="110" spans="1:5" ht="38.25">
      <c r="A110" s="35" t="s">
        <v>57</v>
      </c>
      <c r="E110" s="40" t="s">
        <v>882</v>
      </c>
    </row>
    <row r="111" spans="1:5" ht="12.75">
      <c r="A111" t="s">
        <v>58</v>
      </c>
      <c r="E111" s="39" t="s">
        <v>5</v>
      </c>
    </row>
    <row r="112" spans="1:16" ht="25.5">
      <c r="A112" t="s">
        <v>50</v>
      </c>
      <c s="34" t="s">
        <v>145</v>
      </c>
      <c s="34" t="s">
        <v>883</v>
      </c>
      <c s="35" t="s">
        <v>5</v>
      </c>
      <c s="6" t="s">
        <v>884</v>
      </c>
      <c s="36" t="s">
        <v>54</v>
      </c>
      <c s="37">
        <v>58</v>
      </c>
      <c s="36">
        <v>0.02278</v>
      </c>
      <c s="36">
        <f>ROUND(G112*H112,6)</f>
      </c>
      <c r="L112" s="38">
        <v>0</v>
      </c>
      <c s="32">
        <f>ROUND(ROUND(L112,2)*ROUND(G112,3),2)</f>
      </c>
      <c s="36" t="s">
        <v>184</v>
      </c>
      <c>
        <f>(M112*21)/100</f>
      </c>
      <c t="s">
        <v>28</v>
      </c>
    </row>
    <row r="113" spans="1:5" ht="25.5">
      <c r="A113" s="35" t="s">
        <v>56</v>
      </c>
      <c r="E113" s="39" t="s">
        <v>884</v>
      </c>
    </row>
    <row r="114" spans="1:5" ht="63.75">
      <c r="A114" s="35" t="s">
        <v>57</v>
      </c>
      <c r="E114" s="40" t="s">
        <v>885</v>
      </c>
    </row>
    <row r="115" spans="1:5" ht="12.75">
      <c r="A115" t="s">
        <v>58</v>
      </c>
      <c r="E115" s="39" t="s">
        <v>5</v>
      </c>
    </row>
    <row r="116" spans="1:16" ht="25.5">
      <c r="A116" t="s">
        <v>50</v>
      </c>
      <c s="34" t="s">
        <v>148</v>
      </c>
      <c s="34" t="s">
        <v>886</v>
      </c>
      <c s="35" t="s">
        <v>5</v>
      </c>
      <c s="6" t="s">
        <v>887</v>
      </c>
      <c s="36" t="s">
        <v>54</v>
      </c>
      <c s="37">
        <v>2</v>
      </c>
      <c s="36">
        <v>0.02711</v>
      </c>
      <c s="36">
        <f>ROUND(G116*H116,6)</f>
      </c>
      <c r="L116" s="38">
        <v>0</v>
      </c>
      <c s="32">
        <f>ROUND(ROUND(L116,2)*ROUND(G116,3),2)</f>
      </c>
      <c s="36" t="s">
        <v>184</v>
      </c>
      <c>
        <f>(M116*21)/100</f>
      </c>
      <c t="s">
        <v>28</v>
      </c>
    </row>
    <row r="117" spans="1:5" ht="25.5">
      <c r="A117" s="35" t="s">
        <v>56</v>
      </c>
      <c r="E117" s="39" t="s">
        <v>887</v>
      </c>
    </row>
    <row r="118" spans="1:5" ht="25.5">
      <c r="A118" s="35" t="s">
        <v>57</v>
      </c>
      <c r="E118" s="40" t="s">
        <v>888</v>
      </c>
    </row>
    <row r="119" spans="1:5" ht="12.75">
      <c r="A119" t="s">
        <v>58</v>
      </c>
      <c r="E119" s="39" t="s">
        <v>5</v>
      </c>
    </row>
    <row r="120" spans="1:16" ht="25.5">
      <c r="A120" t="s">
        <v>50</v>
      </c>
      <c s="34" t="s">
        <v>151</v>
      </c>
      <c s="34" t="s">
        <v>889</v>
      </c>
      <c s="35" t="s">
        <v>5</v>
      </c>
      <c s="6" t="s">
        <v>890</v>
      </c>
      <c s="36" t="s">
        <v>54</v>
      </c>
      <c s="37">
        <v>2</v>
      </c>
      <c s="36">
        <v>0.03564</v>
      </c>
      <c s="36">
        <f>ROUND(G120*H120,6)</f>
      </c>
      <c r="L120" s="38">
        <v>0</v>
      </c>
      <c s="32">
        <f>ROUND(ROUND(L120,2)*ROUND(G120,3),2)</f>
      </c>
      <c s="36" t="s">
        <v>184</v>
      </c>
      <c>
        <f>(M120*21)/100</f>
      </c>
      <c t="s">
        <v>28</v>
      </c>
    </row>
    <row r="121" spans="1:5" ht="25.5">
      <c r="A121" s="35" t="s">
        <v>56</v>
      </c>
      <c r="E121" s="39" t="s">
        <v>890</v>
      </c>
    </row>
    <row r="122" spans="1:5" ht="25.5">
      <c r="A122" s="35" t="s">
        <v>57</v>
      </c>
      <c r="E122" s="40" t="s">
        <v>891</v>
      </c>
    </row>
    <row r="123" spans="1:5" ht="12.75">
      <c r="A123" t="s">
        <v>58</v>
      </c>
      <c r="E123" s="39" t="s">
        <v>5</v>
      </c>
    </row>
    <row r="124" spans="1:16" ht="25.5">
      <c r="A124" t="s">
        <v>50</v>
      </c>
      <c s="34" t="s">
        <v>154</v>
      </c>
      <c s="34" t="s">
        <v>892</v>
      </c>
      <c s="35" t="s">
        <v>5</v>
      </c>
      <c s="6" t="s">
        <v>893</v>
      </c>
      <c s="36" t="s">
        <v>54</v>
      </c>
      <c s="37">
        <v>20</v>
      </c>
      <c s="36">
        <v>0.02126</v>
      </c>
      <c s="36">
        <f>ROUND(G124*H124,6)</f>
      </c>
      <c r="L124" s="38">
        <v>0</v>
      </c>
      <c s="32">
        <f>ROUND(ROUND(L124,2)*ROUND(G124,3),2)</f>
      </c>
      <c s="36" t="s">
        <v>184</v>
      </c>
      <c>
        <f>(M124*21)/100</f>
      </c>
      <c t="s">
        <v>28</v>
      </c>
    </row>
    <row r="125" spans="1:5" ht="25.5">
      <c r="A125" s="35" t="s">
        <v>56</v>
      </c>
      <c r="E125" s="39" t="s">
        <v>893</v>
      </c>
    </row>
    <row r="126" spans="1:5" ht="38.25">
      <c r="A126" s="35" t="s">
        <v>57</v>
      </c>
      <c r="E126" s="40" t="s">
        <v>894</v>
      </c>
    </row>
    <row r="127" spans="1:5" ht="12.75">
      <c r="A127" t="s">
        <v>58</v>
      </c>
      <c r="E127" s="39" t="s">
        <v>5</v>
      </c>
    </row>
    <row r="128" spans="1:16" ht="25.5">
      <c r="A128" t="s">
        <v>50</v>
      </c>
      <c s="34" t="s">
        <v>156</v>
      </c>
      <c s="34" t="s">
        <v>895</v>
      </c>
      <c s="35" t="s">
        <v>5</v>
      </c>
      <c s="6" t="s">
        <v>896</v>
      </c>
      <c s="36" t="s">
        <v>54</v>
      </c>
      <c s="37">
        <v>8</v>
      </c>
      <c s="36">
        <v>0.02693</v>
      </c>
      <c s="36">
        <f>ROUND(G128*H128,6)</f>
      </c>
      <c r="L128" s="38">
        <v>0</v>
      </c>
      <c s="32">
        <f>ROUND(ROUND(L128,2)*ROUND(G128,3),2)</f>
      </c>
      <c s="36" t="s">
        <v>184</v>
      </c>
      <c>
        <f>(M128*21)/100</f>
      </c>
      <c t="s">
        <v>28</v>
      </c>
    </row>
    <row r="129" spans="1:5" ht="25.5">
      <c r="A129" s="35" t="s">
        <v>56</v>
      </c>
      <c r="E129" s="39" t="s">
        <v>896</v>
      </c>
    </row>
    <row r="130" spans="1:5" ht="25.5">
      <c r="A130" s="35" t="s">
        <v>57</v>
      </c>
      <c r="E130" s="40" t="s">
        <v>897</v>
      </c>
    </row>
    <row r="131" spans="1:5" ht="12.75">
      <c r="A131" t="s">
        <v>58</v>
      </c>
      <c r="E131" s="39" t="s">
        <v>5</v>
      </c>
    </row>
    <row r="132" spans="1:16" ht="25.5">
      <c r="A132" t="s">
        <v>50</v>
      </c>
      <c s="34" t="s">
        <v>159</v>
      </c>
      <c s="34" t="s">
        <v>898</v>
      </c>
      <c s="35" t="s">
        <v>5</v>
      </c>
      <c s="6" t="s">
        <v>899</v>
      </c>
      <c s="36" t="s">
        <v>93</v>
      </c>
      <c s="37">
        <v>336.958</v>
      </c>
      <c s="36">
        <v>0.01357</v>
      </c>
      <c s="36">
        <f>ROUND(G132*H132,6)</f>
      </c>
      <c r="L132" s="38">
        <v>0</v>
      </c>
      <c s="32">
        <f>ROUND(ROUND(L132,2)*ROUND(G132,3),2)</f>
      </c>
      <c s="36" t="s">
        <v>184</v>
      </c>
      <c>
        <f>(M132*21)/100</f>
      </c>
      <c t="s">
        <v>28</v>
      </c>
    </row>
    <row r="133" spans="1:5" ht="25.5">
      <c r="A133" s="35" t="s">
        <v>56</v>
      </c>
      <c r="E133" s="39" t="s">
        <v>899</v>
      </c>
    </row>
    <row r="134" spans="1:5" ht="114.75">
      <c r="A134" s="35" t="s">
        <v>57</v>
      </c>
      <c r="E134" s="40" t="s">
        <v>900</v>
      </c>
    </row>
    <row r="135" spans="1:5" ht="12.75">
      <c r="A135" t="s">
        <v>58</v>
      </c>
      <c r="E135" s="39" t="s">
        <v>5</v>
      </c>
    </row>
    <row r="136" spans="1:16" ht="25.5">
      <c r="A136" t="s">
        <v>50</v>
      </c>
      <c s="34" t="s">
        <v>161</v>
      </c>
      <c s="34" t="s">
        <v>901</v>
      </c>
      <c s="35" t="s">
        <v>5</v>
      </c>
      <c s="6" t="s">
        <v>902</v>
      </c>
      <c s="36" t="s">
        <v>74</v>
      </c>
      <c s="37">
        <v>71.3</v>
      </c>
      <c s="36">
        <v>0.02526</v>
      </c>
      <c s="36">
        <f>ROUND(G136*H136,6)</f>
      </c>
      <c r="L136" s="38">
        <v>0</v>
      </c>
      <c s="32">
        <f>ROUND(ROUND(L136,2)*ROUND(G136,3),2)</f>
      </c>
      <c s="36" t="s">
        <v>184</v>
      </c>
      <c>
        <f>(M136*21)/100</f>
      </c>
      <c t="s">
        <v>28</v>
      </c>
    </row>
    <row r="137" spans="1:5" ht="25.5">
      <c r="A137" s="35" t="s">
        <v>56</v>
      </c>
      <c r="E137" s="39" t="s">
        <v>902</v>
      </c>
    </row>
    <row r="138" spans="1:5" ht="25.5">
      <c r="A138" s="35" t="s">
        <v>57</v>
      </c>
      <c r="E138" s="40" t="s">
        <v>903</v>
      </c>
    </row>
    <row r="139" spans="1:5" ht="12.75">
      <c r="A139" t="s">
        <v>58</v>
      </c>
      <c r="E139" s="39" t="s">
        <v>5</v>
      </c>
    </row>
    <row r="140" spans="1:16" ht="25.5">
      <c r="A140" t="s">
        <v>50</v>
      </c>
      <c s="34" t="s">
        <v>164</v>
      </c>
      <c s="34" t="s">
        <v>904</v>
      </c>
      <c s="35" t="s">
        <v>5</v>
      </c>
      <c s="6" t="s">
        <v>905</v>
      </c>
      <c s="36" t="s">
        <v>74</v>
      </c>
      <c s="37">
        <v>176.453</v>
      </c>
      <c s="36">
        <v>0.06848</v>
      </c>
      <c s="36">
        <f>ROUND(G140*H140,6)</f>
      </c>
      <c r="L140" s="38">
        <v>0</v>
      </c>
      <c s="32">
        <f>ROUND(ROUND(L140,2)*ROUND(G140,3),2)</f>
      </c>
      <c s="36" t="s">
        <v>184</v>
      </c>
      <c>
        <f>(M140*21)/100</f>
      </c>
      <c t="s">
        <v>28</v>
      </c>
    </row>
    <row r="141" spans="1:5" ht="25.5">
      <c r="A141" s="35" t="s">
        <v>56</v>
      </c>
      <c r="E141" s="39" t="s">
        <v>905</v>
      </c>
    </row>
    <row r="142" spans="1:5" ht="153">
      <c r="A142" s="35" t="s">
        <v>57</v>
      </c>
      <c r="E142" s="40" t="s">
        <v>906</v>
      </c>
    </row>
    <row r="143" spans="1:5" ht="12.75">
      <c r="A143" t="s">
        <v>58</v>
      </c>
      <c r="E143" s="39" t="s">
        <v>5</v>
      </c>
    </row>
    <row r="144" spans="1:16" ht="25.5">
      <c r="A144" t="s">
        <v>50</v>
      </c>
      <c s="34" t="s">
        <v>166</v>
      </c>
      <c s="34" t="s">
        <v>907</v>
      </c>
      <c s="35" t="s">
        <v>5</v>
      </c>
      <c s="6" t="s">
        <v>908</v>
      </c>
      <c s="36" t="s">
        <v>74</v>
      </c>
      <c s="37">
        <v>121.256</v>
      </c>
      <c s="36">
        <v>0.11396</v>
      </c>
      <c s="36">
        <f>ROUND(G144*H144,6)</f>
      </c>
      <c r="L144" s="38">
        <v>0</v>
      </c>
      <c s="32">
        <f>ROUND(ROUND(L144,2)*ROUND(G144,3),2)</f>
      </c>
      <c s="36" t="s">
        <v>184</v>
      </c>
      <c>
        <f>(M144*21)/100</f>
      </c>
      <c t="s">
        <v>28</v>
      </c>
    </row>
    <row r="145" spans="1:5" ht="25.5">
      <c r="A145" s="35" t="s">
        <v>56</v>
      </c>
      <c r="E145" s="39" t="s">
        <v>908</v>
      </c>
    </row>
    <row r="146" spans="1:5" ht="12.75">
      <c r="A146" s="35" t="s">
        <v>57</v>
      </c>
      <c r="E146" s="40" t="s">
        <v>5</v>
      </c>
    </row>
    <row r="147" spans="1:5" ht="12.75">
      <c r="A147" t="s">
        <v>58</v>
      </c>
      <c r="E147" s="39" t="s">
        <v>5</v>
      </c>
    </row>
    <row r="148" spans="1:16" ht="12.75">
      <c r="A148" t="s">
        <v>50</v>
      </c>
      <c s="34" t="s">
        <v>169</v>
      </c>
      <c s="34" t="s">
        <v>909</v>
      </c>
      <c s="35" t="s">
        <v>5</v>
      </c>
      <c s="6" t="s">
        <v>910</v>
      </c>
      <c s="36" t="s">
        <v>93</v>
      </c>
      <c s="37">
        <v>131.85</v>
      </c>
      <c s="36">
        <v>8E-05</v>
      </c>
      <c s="36">
        <f>ROUND(G148*H148,6)</f>
      </c>
      <c r="L148" s="38">
        <v>0</v>
      </c>
      <c s="32">
        <f>ROUND(ROUND(L148,2)*ROUND(G148,3),2)</f>
      </c>
      <c s="36" t="s">
        <v>184</v>
      </c>
      <c>
        <f>(M148*21)/100</f>
      </c>
      <c t="s">
        <v>28</v>
      </c>
    </row>
    <row r="149" spans="1:5" ht="12.75">
      <c r="A149" s="35" t="s">
        <v>56</v>
      </c>
      <c r="E149" s="39" t="s">
        <v>910</v>
      </c>
    </row>
    <row r="150" spans="1:5" ht="12.75">
      <c r="A150" s="35" t="s">
        <v>57</v>
      </c>
      <c r="E150" s="40" t="s">
        <v>5</v>
      </c>
    </row>
    <row r="151" spans="1:5" ht="12.75">
      <c r="A151" t="s">
        <v>58</v>
      </c>
      <c r="E151" s="39" t="s">
        <v>5</v>
      </c>
    </row>
    <row r="152" spans="1:16" ht="12.75">
      <c r="A152" t="s">
        <v>50</v>
      </c>
      <c s="34" t="s">
        <v>172</v>
      </c>
      <c s="34" t="s">
        <v>911</v>
      </c>
      <c s="35" t="s">
        <v>5</v>
      </c>
      <c s="6" t="s">
        <v>912</v>
      </c>
      <c s="36" t="s">
        <v>93</v>
      </c>
      <c s="37">
        <v>38.85</v>
      </c>
      <c s="36">
        <v>0.00012</v>
      </c>
      <c s="36">
        <f>ROUND(G152*H152,6)</f>
      </c>
      <c r="L152" s="38">
        <v>0</v>
      </c>
      <c s="32">
        <f>ROUND(ROUND(L152,2)*ROUND(G152,3),2)</f>
      </c>
      <c s="36" t="s">
        <v>184</v>
      </c>
      <c>
        <f>(M152*21)/100</f>
      </c>
      <c t="s">
        <v>28</v>
      </c>
    </row>
    <row r="153" spans="1:5" ht="12.75">
      <c r="A153" s="35" t="s">
        <v>56</v>
      </c>
      <c r="E153" s="39" t="s">
        <v>912</v>
      </c>
    </row>
    <row r="154" spans="1:5" ht="51">
      <c r="A154" s="35" t="s">
        <v>57</v>
      </c>
      <c r="E154" s="40" t="s">
        <v>913</v>
      </c>
    </row>
    <row r="155" spans="1:5" ht="12.75">
      <c r="A155" t="s">
        <v>58</v>
      </c>
      <c r="E155" s="39" t="s">
        <v>5</v>
      </c>
    </row>
    <row r="156" spans="1:16" ht="12.75">
      <c r="A156" t="s">
        <v>50</v>
      </c>
      <c s="34" t="s">
        <v>175</v>
      </c>
      <c s="34" t="s">
        <v>914</v>
      </c>
      <c s="35" t="s">
        <v>5</v>
      </c>
      <c s="6" t="s">
        <v>915</v>
      </c>
      <c s="36" t="s">
        <v>93</v>
      </c>
      <c s="37">
        <v>131.85</v>
      </c>
      <c s="36">
        <v>0.00013</v>
      </c>
      <c s="36">
        <f>ROUND(G156*H156,6)</f>
      </c>
      <c r="L156" s="38">
        <v>0</v>
      </c>
      <c s="32">
        <f>ROUND(ROUND(L156,2)*ROUND(G156,3),2)</f>
      </c>
      <c s="36" t="s">
        <v>184</v>
      </c>
      <c>
        <f>(M156*21)/100</f>
      </c>
      <c t="s">
        <v>28</v>
      </c>
    </row>
    <row r="157" spans="1:5" ht="12.75">
      <c r="A157" s="35" t="s">
        <v>56</v>
      </c>
      <c r="E157" s="39" t="s">
        <v>915</v>
      </c>
    </row>
    <row r="158" spans="1:5" ht="12.75">
      <c r="A158" s="35" t="s">
        <v>57</v>
      </c>
      <c r="E158" s="40" t="s">
        <v>5</v>
      </c>
    </row>
    <row r="159" spans="1:5" ht="12.75">
      <c r="A159" t="s">
        <v>58</v>
      </c>
      <c r="E159" s="39" t="s">
        <v>5</v>
      </c>
    </row>
    <row r="160" spans="1:16" ht="12.75">
      <c r="A160" t="s">
        <v>50</v>
      </c>
      <c s="34" t="s">
        <v>177</v>
      </c>
      <c s="34" t="s">
        <v>916</v>
      </c>
      <c s="35" t="s">
        <v>5</v>
      </c>
      <c s="6" t="s">
        <v>917</v>
      </c>
      <c s="36" t="s">
        <v>74</v>
      </c>
      <c s="37">
        <v>8.21</v>
      </c>
      <c s="36">
        <v>0.12335</v>
      </c>
      <c s="36">
        <f>ROUND(G160*H160,6)</f>
      </c>
      <c r="L160" s="38">
        <v>0</v>
      </c>
      <c s="32">
        <f>ROUND(ROUND(L160,2)*ROUND(G160,3),2)</f>
      </c>
      <c s="36" t="s">
        <v>184</v>
      </c>
      <c>
        <f>(M160*21)/100</f>
      </c>
      <c t="s">
        <v>28</v>
      </c>
    </row>
    <row r="161" spans="1:5" ht="12.75">
      <c r="A161" s="35" t="s">
        <v>56</v>
      </c>
      <c r="E161" s="39" t="s">
        <v>917</v>
      </c>
    </row>
    <row r="162" spans="1:5" ht="25.5">
      <c r="A162" s="35" t="s">
        <v>57</v>
      </c>
      <c r="E162" s="40" t="s">
        <v>918</v>
      </c>
    </row>
    <row r="163" spans="1:5" ht="12.75">
      <c r="A163" t="s">
        <v>58</v>
      </c>
      <c r="E163" s="39" t="s">
        <v>5</v>
      </c>
    </row>
    <row r="164" spans="1:16" ht="25.5">
      <c r="A164" t="s">
        <v>50</v>
      </c>
      <c s="34" t="s">
        <v>181</v>
      </c>
      <c s="34" t="s">
        <v>919</v>
      </c>
      <c s="35" t="s">
        <v>5</v>
      </c>
      <c s="6" t="s">
        <v>920</v>
      </c>
      <c s="36" t="s">
        <v>74</v>
      </c>
      <c s="37">
        <v>10</v>
      </c>
      <c s="36">
        <v>0.25365</v>
      </c>
      <c s="36">
        <f>ROUND(G164*H164,6)</f>
      </c>
      <c r="L164" s="38">
        <v>0</v>
      </c>
      <c s="32">
        <f>ROUND(ROUND(L164,2)*ROUND(G164,3),2)</f>
      </c>
      <c s="36" t="s">
        <v>184</v>
      </c>
      <c>
        <f>(M164*21)/100</f>
      </c>
      <c t="s">
        <v>28</v>
      </c>
    </row>
    <row r="165" spans="1:5" ht="25.5">
      <c r="A165" s="35" t="s">
        <v>56</v>
      </c>
      <c r="E165" s="39" t="s">
        <v>920</v>
      </c>
    </row>
    <row r="166" spans="1:5" ht="12.75">
      <c r="A166" s="35" t="s">
        <v>57</v>
      </c>
      <c r="E166" s="40" t="s">
        <v>5</v>
      </c>
    </row>
    <row r="167" spans="1:5" ht="12.75">
      <c r="A167" t="s">
        <v>58</v>
      </c>
      <c r="E167" s="39" t="s">
        <v>5</v>
      </c>
    </row>
    <row r="168" spans="1:16" ht="25.5">
      <c r="A168" t="s">
        <v>50</v>
      </c>
      <c s="34" t="s">
        <v>299</v>
      </c>
      <c s="34" t="s">
        <v>921</v>
      </c>
      <c s="35" t="s">
        <v>5</v>
      </c>
      <c s="6" t="s">
        <v>922</v>
      </c>
      <c s="36" t="s">
        <v>74</v>
      </c>
      <c s="37">
        <v>391.439</v>
      </c>
      <c s="36">
        <v>0.17818</v>
      </c>
      <c s="36">
        <f>ROUND(G168*H168,6)</f>
      </c>
      <c r="L168" s="38">
        <v>0</v>
      </c>
      <c s="32">
        <f>ROUND(ROUND(L168,2)*ROUND(G168,3),2)</f>
      </c>
      <c s="36" t="s">
        <v>184</v>
      </c>
      <c>
        <f>(M168*21)/100</f>
      </c>
      <c t="s">
        <v>28</v>
      </c>
    </row>
    <row r="169" spans="1:5" ht="25.5">
      <c r="A169" s="35" t="s">
        <v>56</v>
      </c>
      <c r="E169" s="39" t="s">
        <v>922</v>
      </c>
    </row>
    <row r="170" spans="1:5" ht="318.75">
      <c r="A170" s="35" t="s">
        <v>57</v>
      </c>
      <c r="E170" s="42" t="s">
        <v>923</v>
      </c>
    </row>
    <row r="171" spans="1:5" ht="12.75">
      <c r="A171" t="s">
        <v>58</v>
      </c>
      <c r="E171" s="39" t="s">
        <v>5</v>
      </c>
    </row>
    <row r="172" spans="1:16" ht="25.5">
      <c r="A172" t="s">
        <v>50</v>
      </c>
      <c s="34" t="s">
        <v>302</v>
      </c>
      <c s="34" t="s">
        <v>924</v>
      </c>
      <c s="35" t="s">
        <v>5</v>
      </c>
      <c s="6" t="s">
        <v>925</v>
      </c>
      <c s="36" t="s">
        <v>74</v>
      </c>
      <c s="37">
        <v>10.246</v>
      </c>
      <c s="36">
        <v>0.04567</v>
      </c>
      <c s="36">
        <f>ROUND(G172*H172,6)</f>
      </c>
      <c r="L172" s="38">
        <v>0</v>
      </c>
      <c s="32">
        <f>ROUND(ROUND(L172,2)*ROUND(G172,3),2)</f>
      </c>
      <c s="36" t="s">
        <v>184</v>
      </c>
      <c>
        <f>(M172*21)/100</f>
      </c>
      <c t="s">
        <v>28</v>
      </c>
    </row>
    <row r="173" spans="1:5" ht="25.5">
      <c r="A173" s="35" t="s">
        <v>56</v>
      </c>
      <c r="E173" s="39" t="s">
        <v>925</v>
      </c>
    </row>
    <row r="174" spans="1:5" ht="25.5">
      <c r="A174" s="35" t="s">
        <v>57</v>
      </c>
      <c r="E174" s="40" t="s">
        <v>926</v>
      </c>
    </row>
    <row r="175" spans="1:5" ht="12.75">
      <c r="A175" t="s">
        <v>58</v>
      </c>
      <c r="E175" s="39" t="s">
        <v>5</v>
      </c>
    </row>
    <row r="176" spans="1:16" ht="25.5">
      <c r="A176" t="s">
        <v>50</v>
      </c>
      <c s="34" t="s">
        <v>305</v>
      </c>
      <c s="34" t="s">
        <v>927</v>
      </c>
      <c s="35" t="s">
        <v>5</v>
      </c>
      <c s="6" t="s">
        <v>928</v>
      </c>
      <c s="36" t="s">
        <v>93</v>
      </c>
      <c s="37">
        <v>159.63</v>
      </c>
      <c s="36">
        <v>0.00402</v>
      </c>
      <c s="36">
        <f>ROUND(G176*H176,6)</f>
      </c>
      <c r="L176" s="38">
        <v>0</v>
      </c>
      <c s="32">
        <f>ROUND(ROUND(L176,2)*ROUND(G176,3),2)</f>
      </c>
      <c s="36" t="s">
        <v>184</v>
      </c>
      <c>
        <f>(M176*21)/100</f>
      </c>
      <c t="s">
        <v>28</v>
      </c>
    </row>
    <row r="177" spans="1:5" ht="38.25">
      <c r="A177" s="35" t="s">
        <v>56</v>
      </c>
      <c r="E177" s="39" t="s">
        <v>929</v>
      </c>
    </row>
    <row r="178" spans="1:5" ht="25.5">
      <c r="A178" s="35" t="s">
        <v>57</v>
      </c>
      <c r="E178" s="40" t="s">
        <v>930</v>
      </c>
    </row>
    <row r="179" spans="1:5" ht="12.75">
      <c r="A179" t="s">
        <v>58</v>
      </c>
      <c r="E179" s="39" t="s">
        <v>5</v>
      </c>
    </row>
    <row r="180" spans="1:16" ht="25.5">
      <c r="A180" t="s">
        <v>50</v>
      </c>
      <c s="34" t="s">
        <v>308</v>
      </c>
      <c s="34" t="s">
        <v>931</v>
      </c>
      <c s="35" t="s">
        <v>5</v>
      </c>
      <c s="6" t="s">
        <v>928</v>
      </c>
      <c s="36" t="s">
        <v>93</v>
      </c>
      <c s="37">
        <v>79.41</v>
      </c>
      <c s="36">
        <v>0.00803</v>
      </c>
      <c s="36">
        <f>ROUND(G180*H180,6)</f>
      </c>
      <c r="L180" s="38">
        <v>0</v>
      </c>
      <c s="32">
        <f>ROUND(ROUND(L180,2)*ROUND(G180,3),2)</f>
      </c>
      <c s="36" t="s">
        <v>184</v>
      </c>
      <c>
        <f>(M180*21)/100</f>
      </c>
      <c t="s">
        <v>28</v>
      </c>
    </row>
    <row r="181" spans="1:5" ht="38.25">
      <c r="A181" s="35" t="s">
        <v>56</v>
      </c>
      <c r="E181" s="39" t="s">
        <v>932</v>
      </c>
    </row>
    <row r="182" spans="1:5" ht="25.5">
      <c r="A182" s="35" t="s">
        <v>57</v>
      </c>
      <c r="E182" s="40" t="s">
        <v>933</v>
      </c>
    </row>
    <row r="183" spans="1:5" ht="12.75">
      <c r="A183" t="s">
        <v>58</v>
      </c>
      <c r="E183" s="39" t="s">
        <v>5</v>
      </c>
    </row>
    <row r="184" spans="1:16" ht="25.5">
      <c r="A184" t="s">
        <v>50</v>
      </c>
      <c s="34" t="s">
        <v>311</v>
      </c>
      <c s="34" t="s">
        <v>934</v>
      </c>
      <c s="35" t="s">
        <v>5</v>
      </c>
      <c s="6" t="s">
        <v>935</v>
      </c>
      <c s="36" t="s">
        <v>74</v>
      </c>
      <c s="37">
        <v>6.06</v>
      </c>
      <c s="36">
        <v>0.26723</v>
      </c>
      <c s="36">
        <f>ROUND(G184*H184,6)</f>
      </c>
      <c r="L184" s="38">
        <v>0</v>
      </c>
      <c s="32">
        <f>ROUND(ROUND(L184,2)*ROUND(G184,3),2)</f>
      </c>
      <c s="36" t="s">
        <v>184</v>
      </c>
      <c>
        <f>(M184*21)/100</f>
      </c>
      <c t="s">
        <v>28</v>
      </c>
    </row>
    <row r="185" spans="1:5" ht="25.5">
      <c r="A185" s="35" t="s">
        <v>56</v>
      </c>
      <c r="E185" s="39" t="s">
        <v>935</v>
      </c>
    </row>
    <row r="186" spans="1:5" ht="204">
      <c r="A186" s="35" t="s">
        <v>57</v>
      </c>
      <c r="E186" s="40" t="s">
        <v>936</v>
      </c>
    </row>
    <row r="187" spans="1:5" ht="12.75">
      <c r="A187" t="s">
        <v>58</v>
      </c>
      <c r="E187" s="39" t="s">
        <v>5</v>
      </c>
    </row>
    <row r="188" spans="1:16" ht="25.5">
      <c r="A188" t="s">
        <v>50</v>
      </c>
      <c s="34" t="s">
        <v>314</v>
      </c>
      <c s="34" t="s">
        <v>937</v>
      </c>
      <c s="35" t="s">
        <v>5</v>
      </c>
      <c s="6" t="s">
        <v>938</v>
      </c>
      <c s="36" t="s">
        <v>74</v>
      </c>
      <c s="37">
        <v>24.5</v>
      </c>
      <c s="36">
        <v>0.45432</v>
      </c>
      <c s="36">
        <f>ROUND(G188*H188,6)</f>
      </c>
      <c r="L188" s="38">
        <v>0</v>
      </c>
      <c s="32">
        <f>ROUND(ROUND(L188,2)*ROUND(G188,3),2)</f>
      </c>
      <c s="36" t="s">
        <v>184</v>
      </c>
      <c>
        <f>(M188*21)/100</f>
      </c>
      <c t="s">
        <v>28</v>
      </c>
    </row>
    <row r="189" spans="1:5" ht="25.5">
      <c r="A189" s="35" t="s">
        <v>56</v>
      </c>
      <c r="E189" s="39" t="s">
        <v>938</v>
      </c>
    </row>
    <row r="190" spans="1:5" ht="25.5">
      <c r="A190" s="35" t="s">
        <v>57</v>
      </c>
      <c r="E190" s="40" t="s">
        <v>939</v>
      </c>
    </row>
    <row r="191" spans="1:5" ht="12.75">
      <c r="A191" t="s">
        <v>58</v>
      </c>
      <c r="E191" s="39" t="s">
        <v>5</v>
      </c>
    </row>
    <row r="192" spans="1:16" ht="12.75">
      <c r="A192" t="s">
        <v>50</v>
      </c>
      <c s="34" t="s">
        <v>317</v>
      </c>
      <c s="34" t="s">
        <v>940</v>
      </c>
      <c s="35" t="s">
        <v>5</v>
      </c>
      <c s="6" t="s">
        <v>941</v>
      </c>
      <c s="36" t="s">
        <v>93</v>
      </c>
      <c s="37">
        <v>55</v>
      </c>
      <c s="36">
        <v>0.08219</v>
      </c>
      <c s="36">
        <f>ROUND(G192*H192,6)</f>
      </c>
      <c r="L192" s="38">
        <v>0</v>
      </c>
      <c s="32">
        <f>ROUND(ROUND(L192,2)*ROUND(G192,3),2)</f>
      </c>
      <c s="36" t="s">
        <v>184</v>
      </c>
      <c>
        <f>(M192*21)/100</f>
      </c>
      <c t="s">
        <v>28</v>
      </c>
    </row>
    <row r="193" spans="1:5" ht="12.75">
      <c r="A193" s="35" t="s">
        <v>56</v>
      </c>
      <c r="E193" s="39" t="s">
        <v>941</v>
      </c>
    </row>
    <row r="194" spans="1:5" ht="25.5">
      <c r="A194" s="35" t="s">
        <v>57</v>
      </c>
      <c r="E194" s="40" t="s">
        <v>942</v>
      </c>
    </row>
    <row r="195" spans="1:5" ht="12.75">
      <c r="A195" t="s">
        <v>58</v>
      </c>
      <c r="E195" s="39" t="s">
        <v>5</v>
      </c>
    </row>
    <row r="196" spans="1:16" ht="12.75">
      <c r="A196" t="s">
        <v>50</v>
      </c>
      <c s="34" t="s">
        <v>320</v>
      </c>
      <c s="34" t="s">
        <v>943</v>
      </c>
      <c s="35" t="s">
        <v>5</v>
      </c>
      <c s="6" t="s">
        <v>944</v>
      </c>
      <c s="36" t="s">
        <v>74</v>
      </c>
      <c s="37">
        <v>24.603</v>
      </c>
      <c s="36">
        <v>0.25871</v>
      </c>
      <c s="36">
        <f>ROUND(G196*H196,6)</f>
      </c>
      <c r="L196" s="38">
        <v>0</v>
      </c>
      <c s="32">
        <f>ROUND(ROUND(L196,2)*ROUND(G196,3),2)</f>
      </c>
      <c s="36" t="s">
        <v>184</v>
      </c>
      <c>
        <f>(M196*21)/100</f>
      </c>
      <c t="s">
        <v>28</v>
      </c>
    </row>
    <row r="197" spans="1:5" ht="12.75">
      <c r="A197" s="35" t="s">
        <v>56</v>
      </c>
      <c r="E197" s="39" t="s">
        <v>944</v>
      </c>
    </row>
    <row r="198" spans="1:5" ht="25.5">
      <c r="A198" s="35" t="s">
        <v>57</v>
      </c>
      <c r="E198" s="40" t="s">
        <v>945</v>
      </c>
    </row>
    <row r="199" spans="1:5" ht="12.75">
      <c r="A199" t="s">
        <v>58</v>
      </c>
      <c r="E199" s="39" t="s">
        <v>5</v>
      </c>
    </row>
    <row r="200" spans="1:13" ht="12.75">
      <c r="A200" t="s">
        <v>47</v>
      </c>
      <c r="C200" s="31" t="s">
        <v>63</v>
      </c>
      <c r="E200" s="33" t="s">
        <v>472</v>
      </c>
      <c r="J200" s="32">
        <f>0</f>
      </c>
      <c s="32">
        <f>0</f>
      </c>
      <c s="32">
        <f>0+L201+L205+L209+L213+L217+L221+L225+L229+L233+L237+L241+L245</f>
      </c>
      <c s="32">
        <f>0+M201+M205+M209+M213+M217+M221+M225+M229+M233+M237+M241+M245</f>
      </c>
    </row>
    <row r="201" spans="1:16" ht="25.5">
      <c r="A201" t="s">
        <v>50</v>
      </c>
      <c s="34" t="s">
        <v>323</v>
      </c>
      <c s="34" t="s">
        <v>946</v>
      </c>
      <c s="35" t="s">
        <v>5</v>
      </c>
      <c s="6" t="s">
        <v>947</v>
      </c>
      <c s="36" t="s">
        <v>54</v>
      </c>
      <c s="37">
        <v>12</v>
      </c>
      <c s="36">
        <v>0.08235</v>
      </c>
      <c s="36">
        <f>ROUND(G201*H201,6)</f>
      </c>
      <c r="L201" s="38">
        <v>0</v>
      </c>
      <c s="32">
        <f>ROUND(ROUND(L201,2)*ROUND(G201,3),2)</f>
      </c>
      <c s="36" t="s">
        <v>184</v>
      </c>
      <c>
        <f>(M201*21)/100</f>
      </c>
      <c t="s">
        <v>28</v>
      </c>
    </row>
    <row r="202" spans="1:5" ht="25.5">
      <c r="A202" s="35" t="s">
        <v>56</v>
      </c>
      <c r="E202" s="39" t="s">
        <v>947</v>
      </c>
    </row>
    <row r="203" spans="1:5" ht="12.75">
      <c r="A203" s="35" t="s">
        <v>57</v>
      </c>
      <c r="E203" s="40" t="s">
        <v>5</v>
      </c>
    </row>
    <row r="204" spans="1:5" ht="12.75">
      <c r="A204" t="s">
        <v>58</v>
      </c>
      <c r="E204" s="39" t="s">
        <v>5</v>
      </c>
    </row>
    <row r="205" spans="1:16" ht="12.75">
      <c r="A205" t="s">
        <v>50</v>
      </c>
      <c s="34" t="s">
        <v>326</v>
      </c>
      <c s="34" t="s">
        <v>948</v>
      </c>
      <c s="35" t="s">
        <v>5</v>
      </c>
      <c s="6" t="s">
        <v>949</v>
      </c>
      <c s="36" t="s">
        <v>54</v>
      </c>
      <c s="37">
        <v>8</v>
      </c>
      <c s="36">
        <v>0</v>
      </c>
      <c s="36">
        <f>ROUND(G205*H205,6)</f>
      </c>
      <c r="L205" s="38">
        <v>0</v>
      </c>
      <c s="32">
        <f>ROUND(ROUND(L205,2)*ROUND(G205,3),2)</f>
      </c>
      <c s="36" t="s">
        <v>55</v>
      </c>
      <c>
        <f>(M205*21)/100</f>
      </c>
      <c t="s">
        <v>28</v>
      </c>
    </row>
    <row r="206" spans="1:5" ht="12.75">
      <c r="A206" s="35" t="s">
        <v>56</v>
      </c>
      <c r="E206" s="39" t="s">
        <v>949</v>
      </c>
    </row>
    <row r="207" spans="1:5" ht="12.75">
      <c r="A207" s="35" t="s">
        <v>57</v>
      </c>
      <c r="E207" s="40" t="s">
        <v>5</v>
      </c>
    </row>
    <row r="208" spans="1:5" ht="12.75">
      <c r="A208" t="s">
        <v>58</v>
      </c>
      <c r="E208" s="39" t="s">
        <v>5</v>
      </c>
    </row>
    <row r="209" spans="1:16" ht="25.5">
      <c r="A209" t="s">
        <v>50</v>
      </c>
      <c s="34" t="s">
        <v>329</v>
      </c>
      <c s="34" t="s">
        <v>950</v>
      </c>
      <c s="35" t="s">
        <v>5</v>
      </c>
      <c s="6" t="s">
        <v>951</v>
      </c>
      <c s="36" t="s">
        <v>54</v>
      </c>
      <c s="37">
        <v>12</v>
      </c>
      <c s="36">
        <v>0.02278</v>
      </c>
      <c s="36">
        <f>ROUND(G209*H209,6)</f>
      </c>
      <c r="L209" s="38">
        <v>0</v>
      </c>
      <c s="32">
        <f>ROUND(ROUND(L209,2)*ROUND(G209,3),2)</f>
      </c>
      <c s="36" t="s">
        <v>184</v>
      </c>
      <c>
        <f>(M209*21)/100</f>
      </c>
      <c t="s">
        <v>28</v>
      </c>
    </row>
    <row r="210" spans="1:5" ht="25.5">
      <c r="A210" s="35" t="s">
        <v>56</v>
      </c>
      <c r="E210" s="39" t="s">
        <v>951</v>
      </c>
    </row>
    <row r="211" spans="1:5" ht="12.75">
      <c r="A211" s="35" t="s">
        <v>57</v>
      </c>
      <c r="E211" s="40" t="s">
        <v>5</v>
      </c>
    </row>
    <row r="212" spans="1:5" ht="12.75">
      <c r="A212" t="s">
        <v>58</v>
      </c>
      <c r="E212" s="39" t="s">
        <v>5</v>
      </c>
    </row>
    <row r="213" spans="1:16" ht="25.5">
      <c r="A213" t="s">
        <v>50</v>
      </c>
      <c s="34" t="s">
        <v>332</v>
      </c>
      <c s="34" t="s">
        <v>952</v>
      </c>
      <c s="35" t="s">
        <v>5</v>
      </c>
      <c s="6" t="s">
        <v>953</v>
      </c>
      <c s="36" t="s">
        <v>470</v>
      </c>
      <c s="37">
        <v>20.243</v>
      </c>
      <c s="36">
        <v>0.01954</v>
      </c>
      <c s="36">
        <f>ROUND(G213*H213,6)</f>
      </c>
      <c r="L213" s="38">
        <v>0</v>
      </c>
      <c s="32">
        <f>ROUND(ROUND(L213,2)*ROUND(G213,3),2)</f>
      </c>
      <c s="36" t="s">
        <v>184</v>
      </c>
      <c>
        <f>(M213*21)/100</f>
      </c>
      <c t="s">
        <v>28</v>
      </c>
    </row>
    <row r="214" spans="1:5" ht="25.5">
      <c r="A214" s="35" t="s">
        <v>56</v>
      </c>
      <c r="E214" s="39" t="s">
        <v>953</v>
      </c>
    </row>
    <row r="215" spans="1:5" ht="293.25">
      <c r="A215" s="35" t="s">
        <v>57</v>
      </c>
      <c r="E215" s="42" t="s">
        <v>954</v>
      </c>
    </row>
    <row r="216" spans="1:5" ht="12.75">
      <c r="A216" t="s">
        <v>58</v>
      </c>
      <c r="E216" s="39" t="s">
        <v>5</v>
      </c>
    </row>
    <row r="217" spans="1:16" ht="25.5">
      <c r="A217" t="s">
        <v>50</v>
      </c>
      <c s="34" t="s">
        <v>334</v>
      </c>
      <c s="34" t="s">
        <v>955</v>
      </c>
      <c s="35" t="s">
        <v>5</v>
      </c>
      <c s="6" t="s">
        <v>956</v>
      </c>
      <c s="36" t="s">
        <v>957</v>
      </c>
      <c s="37">
        <v>172.5</v>
      </c>
      <c s="36">
        <v>0.00018</v>
      </c>
      <c s="36">
        <f>ROUND(G217*H217,6)</f>
      </c>
      <c r="L217" s="38">
        <v>0</v>
      </c>
      <c s="32">
        <f>ROUND(ROUND(L217,2)*ROUND(G217,3),2)</f>
      </c>
      <c s="36" t="s">
        <v>184</v>
      </c>
      <c>
        <f>(M217*21)/100</f>
      </c>
      <c t="s">
        <v>28</v>
      </c>
    </row>
    <row r="218" spans="1:5" ht="38.25">
      <c r="A218" s="35" t="s">
        <v>56</v>
      </c>
      <c r="E218" s="39" t="s">
        <v>958</v>
      </c>
    </row>
    <row r="219" spans="1:5" ht="25.5">
      <c r="A219" s="35" t="s">
        <v>57</v>
      </c>
      <c r="E219" s="40" t="s">
        <v>959</v>
      </c>
    </row>
    <row r="220" spans="1:5" ht="12.75">
      <c r="A220" t="s">
        <v>58</v>
      </c>
      <c r="E220" s="39" t="s">
        <v>5</v>
      </c>
    </row>
    <row r="221" spans="1:16" ht="12.75">
      <c r="A221" t="s">
        <v>50</v>
      </c>
      <c s="34" t="s">
        <v>336</v>
      </c>
      <c s="34" t="s">
        <v>960</v>
      </c>
      <c s="35" t="s">
        <v>5</v>
      </c>
      <c s="6" t="s">
        <v>961</v>
      </c>
      <c s="36" t="s">
        <v>445</v>
      </c>
      <c s="37">
        <v>0.367</v>
      </c>
      <c s="36">
        <v>2.50198</v>
      </c>
      <c s="36">
        <f>ROUND(G221*H221,6)</f>
      </c>
      <c r="L221" s="38">
        <v>0</v>
      </c>
      <c s="32">
        <f>ROUND(ROUND(L221,2)*ROUND(G221,3),2)</f>
      </c>
      <c s="36" t="s">
        <v>184</v>
      </c>
      <c>
        <f>(M221*21)/100</f>
      </c>
      <c t="s">
        <v>28</v>
      </c>
    </row>
    <row r="222" spans="1:5" ht="12.75">
      <c r="A222" s="35" t="s">
        <v>56</v>
      </c>
      <c r="E222" s="39" t="s">
        <v>961</v>
      </c>
    </row>
    <row r="223" spans="1:5" ht="25.5">
      <c r="A223" s="35" t="s">
        <v>57</v>
      </c>
      <c r="E223" s="40" t="s">
        <v>962</v>
      </c>
    </row>
    <row r="224" spans="1:5" ht="12.75">
      <c r="A224" t="s">
        <v>58</v>
      </c>
      <c r="E224" s="39" t="s">
        <v>5</v>
      </c>
    </row>
    <row r="225" spans="1:16" ht="12.75">
      <c r="A225" t="s">
        <v>50</v>
      </c>
      <c s="34" t="s">
        <v>338</v>
      </c>
      <c s="34" t="s">
        <v>963</v>
      </c>
      <c s="35" t="s">
        <v>5</v>
      </c>
      <c s="6" t="s">
        <v>964</v>
      </c>
      <c s="36" t="s">
        <v>74</v>
      </c>
      <c s="37">
        <v>15.18</v>
      </c>
      <c s="36">
        <v>0.00842</v>
      </c>
      <c s="36">
        <f>ROUND(G225*H225,6)</f>
      </c>
      <c r="L225" s="38">
        <v>0</v>
      </c>
      <c s="32">
        <f>ROUND(ROUND(L225,2)*ROUND(G225,3),2)</f>
      </c>
      <c s="36" t="s">
        <v>184</v>
      </c>
      <c>
        <f>(M225*21)/100</f>
      </c>
      <c t="s">
        <v>28</v>
      </c>
    </row>
    <row r="226" spans="1:5" ht="12.75">
      <c r="A226" s="35" t="s">
        <v>56</v>
      </c>
      <c r="E226" s="39" t="s">
        <v>964</v>
      </c>
    </row>
    <row r="227" spans="1:5" ht="25.5">
      <c r="A227" s="35" t="s">
        <v>57</v>
      </c>
      <c r="E227" s="40" t="s">
        <v>965</v>
      </c>
    </row>
    <row r="228" spans="1:5" ht="12.75">
      <c r="A228" t="s">
        <v>58</v>
      </c>
      <c r="E228" s="39" t="s">
        <v>5</v>
      </c>
    </row>
    <row r="229" spans="1:16" ht="12.75">
      <c r="A229" t="s">
        <v>50</v>
      </c>
      <c s="34" t="s">
        <v>966</v>
      </c>
      <c s="34" t="s">
        <v>967</v>
      </c>
      <c s="35" t="s">
        <v>5</v>
      </c>
      <c s="6" t="s">
        <v>968</v>
      </c>
      <c s="36" t="s">
        <v>74</v>
      </c>
      <c s="37">
        <v>15.18</v>
      </c>
      <c s="36">
        <v>0</v>
      </c>
      <c s="36">
        <f>ROUND(G229*H229,6)</f>
      </c>
      <c r="L229" s="38">
        <v>0</v>
      </c>
      <c s="32">
        <f>ROUND(ROUND(L229,2)*ROUND(G229,3),2)</f>
      </c>
      <c s="36" t="s">
        <v>184</v>
      </c>
      <c>
        <f>(M229*21)/100</f>
      </c>
      <c t="s">
        <v>28</v>
      </c>
    </row>
    <row r="230" spans="1:5" ht="12.75">
      <c r="A230" s="35" t="s">
        <v>56</v>
      </c>
      <c r="E230" s="39" t="s">
        <v>968</v>
      </c>
    </row>
    <row r="231" spans="1:5" ht="25.5">
      <c r="A231" s="35" t="s">
        <v>57</v>
      </c>
      <c r="E231" s="40" t="s">
        <v>965</v>
      </c>
    </row>
    <row r="232" spans="1:5" ht="12.75">
      <c r="A232" t="s">
        <v>58</v>
      </c>
      <c r="E232" s="39" t="s">
        <v>5</v>
      </c>
    </row>
    <row r="233" spans="1:16" ht="12.75">
      <c r="A233" t="s">
        <v>50</v>
      </c>
      <c s="34" t="s">
        <v>969</v>
      </c>
      <c s="34" t="s">
        <v>970</v>
      </c>
      <c s="35" t="s">
        <v>5</v>
      </c>
      <c s="6" t="s">
        <v>971</v>
      </c>
      <c s="36" t="s">
        <v>470</v>
      </c>
      <c s="37">
        <v>0.059</v>
      </c>
      <c s="36">
        <v>1.05291</v>
      </c>
      <c s="36">
        <f>ROUND(G233*H233,6)</f>
      </c>
      <c r="L233" s="38">
        <v>0</v>
      </c>
      <c s="32">
        <f>ROUND(ROUND(L233,2)*ROUND(G233,3),2)</f>
      </c>
      <c s="36" t="s">
        <v>184</v>
      </c>
      <c>
        <f>(M233*21)/100</f>
      </c>
      <c t="s">
        <v>28</v>
      </c>
    </row>
    <row r="234" spans="1:5" ht="12.75">
      <c r="A234" s="35" t="s">
        <v>56</v>
      </c>
      <c r="E234" s="39" t="s">
        <v>971</v>
      </c>
    </row>
    <row r="235" spans="1:5" ht="25.5">
      <c r="A235" s="35" t="s">
        <v>57</v>
      </c>
      <c r="E235" s="40" t="s">
        <v>972</v>
      </c>
    </row>
    <row r="236" spans="1:5" ht="12.75">
      <c r="A236" t="s">
        <v>58</v>
      </c>
      <c r="E236" s="39" t="s">
        <v>5</v>
      </c>
    </row>
    <row r="237" spans="1:16" ht="25.5">
      <c r="A237" t="s">
        <v>50</v>
      </c>
      <c s="34" t="s">
        <v>973</v>
      </c>
      <c s="34" t="s">
        <v>974</v>
      </c>
      <c s="35" t="s">
        <v>5</v>
      </c>
      <c s="6" t="s">
        <v>975</v>
      </c>
      <c s="36" t="s">
        <v>93</v>
      </c>
      <c s="37">
        <v>25.3</v>
      </c>
      <c s="36">
        <v>0.10316</v>
      </c>
      <c s="36">
        <f>ROUND(G237*H237,6)</f>
      </c>
      <c r="L237" s="38">
        <v>0</v>
      </c>
      <c s="32">
        <f>ROUND(ROUND(L237,2)*ROUND(G237,3),2)</f>
      </c>
      <c s="36" t="s">
        <v>184</v>
      </c>
      <c>
        <f>(M237*21)/100</f>
      </c>
      <c t="s">
        <v>28</v>
      </c>
    </row>
    <row r="238" spans="1:5" ht="38.25">
      <c r="A238" s="35" t="s">
        <v>56</v>
      </c>
      <c r="E238" s="39" t="s">
        <v>976</v>
      </c>
    </row>
    <row r="239" spans="1:5" ht="38.25">
      <c r="A239" s="35" t="s">
        <v>57</v>
      </c>
      <c r="E239" s="40" t="s">
        <v>977</v>
      </c>
    </row>
    <row r="240" spans="1:5" ht="12.75">
      <c r="A240" t="s">
        <v>58</v>
      </c>
      <c r="E240" s="39" t="s">
        <v>5</v>
      </c>
    </row>
    <row r="241" spans="1:16" ht="38.25">
      <c r="A241" t="s">
        <v>50</v>
      </c>
      <c s="34" t="s">
        <v>978</v>
      </c>
      <c s="34" t="s">
        <v>979</v>
      </c>
      <c s="35" t="s">
        <v>5</v>
      </c>
      <c s="6" t="s">
        <v>980</v>
      </c>
      <c s="36" t="s">
        <v>93</v>
      </c>
      <c s="37">
        <v>17.848</v>
      </c>
      <c s="36">
        <v>0.03863</v>
      </c>
      <c s="36">
        <f>ROUND(G241*H241,6)</f>
      </c>
      <c r="L241" s="38">
        <v>0</v>
      </c>
      <c s="32">
        <f>ROUND(ROUND(L241,2)*ROUND(G241,3),2)</f>
      </c>
      <c s="36" t="s">
        <v>184</v>
      </c>
      <c>
        <f>(M241*21)/100</f>
      </c>
      <c t="s">
        <v>28</v>
      </c>
    </row>
    <row r="242" spans="1:5" ht="51">
      <c r="A242" s="35" t="s">
        <v>56</v>
      </c>
      <c r="E242" s="39" t="s">
        <v>981</v>
      </c>
    </row>
    <row r="243" spans="1:5" ht="114.75">
      <c r="A243" s="35" t="s">
        <v>57</v>
      </c>
      <c r="E243" s="42" t="s">
        <v>982</v>
      </c>
    </row>
    <row r="244" spans="1:5" ht="12.75">
      <c r="A244" t="s">
        <v>58</v>
      </c>
      <c r="E244" s="39" t="s">
        <v>5</v>
      </c>
    </row>
    <row r="245" spans="1:16" ht="25.5">
      <c r="A245" t="s">
        <v>50</v>
      </c>
      <c s="34" t="s">
        <v>983</v>
      </c>
      <c s="34" t="s">
        <v>984</v>
      </c>
      <c s="35" t="s">
        <v>5</v>
      </c>
      <c s="6" t="s">
        <v>985</v>
      </c>
      <c s="36" t="s">
        <v>54</v>
      </c>
      <c s="37">
        <v>17.848</v>
      </c>
      <c s="36">
        <v>0.112</v>
      </c>
      <c s="36">
        <f>ROUND(G245*H245,6)</f>
      </c>
      <c r="L245" s="38">
        <v>0</v>
      </c>
      <c s="32">
        <f>ROUND(ROUND(L245,2)*ROUND(G245,3),2)</f>
      </c>
      <c s="36" t="s">
        <v>184</v>
      </c>
      <c>
        <f>(M245*21)/100</f>
      </c>
      <c t="s">
        <v>28</v>
      </c>
    </row>
    <row r="246" spans="1:5" ht="25.5">
      <c r="A246" s="35" t="s">
        <v>56</v>
      </c>
      <c r="E246" s="39" t="s">
        <v>985</v>
      </c>
    </row>
    <row r="247" spans="1:5" ht="25.5">
      <c r="A247" s="35" t="s">
        <v>57</v>
      </c>
      <c r="E247" s="40" t="s">
        <v>986</v>
      </c>
    </row>
    <row r="248" spans="1:5" ht="12.75">
      <c r="A248" t="s">
        <v>58</v>
      </c>
      <c r="E248" s="39" t="s">
        <v>5</v>
      </c>
    </row>
    <row r="249" spans="1:13" ht="12.75">
      <c r="A249" t="s">
        <v>47</v>
      </c>
      <c r="C249" s="31" t="s">
        <v>987</v>
      </c>
      <c r="E249" s="33" t="s">
        <v>988</v>
      </c>
      <c r="J249" s="32">
        <f>0</f>
      </c>
      <c s="32">
        <f>0</f>
      </c>
      <c s="32">
        <f>0+L250+L254</f>
      </c>
      <c s="32">
        <f>0+M250+M254</f>
      </c>
    </row>
    <row r="250" spans="1:16" ht="25.5">
      <c r="A250" t="s">
        <v>50</v>
      </c>
      <c s="34" t="s">
        <v>989</v>
      </c>
      <c s="34" t="s">
        <v>990</v>
      </c>
      <c s="35" t="s">
        <v>5</v>
      </c>
      <c s="6" t="s">
        <v>991</v>
      </c>
      <c s="36" t="s">
        <v>54</v>
      </c>
      <c s="37">
        <v>26</v>
      </c>
      <c s="36">
        <v>0</v>
      </c>
      <c s="36">
        <f>ROUND(G250*H250,6)</f>
      </c>
      <c r="L250" s="38">
        <v>0</v>
      </c>
      <c s="32">
        <f>ROUND(ROUND(L250,2)*ROUND(G250,3),2)</f>
      </c>
      <c s="36" t="s">
        <v>184</v>
      </c>
      <c>
        <f>(M250*21)/100</f>
      </c>
      <c t="s">
        <v>28</v>
      </c>
    </row>
    <row r="251" spans="1:5" ht="25.5">
      <c r="A251" s="35" t="s">
        <v>56</v>
      </c>
      <c r="E251" s="39" t="s">
        <v>991</v>
      </c>
    </row>
    <row r="252" spans="1:5" ht="25.5">
      <c r="A252" s="35" t="s">
        <v>57</v>
      </c>
      <c r="E252" s="40" t="s">
        <v>992</v>
      </c>
    </row>
    <row r="253" spans="1:5" ht="12.75">
      <c r="A253" t="s">
        <v>58</v>
      </c>
      <c r="E253" s="39" t="s">
        <v>5</v>
      </c>
    </row>
    <row r="254" spans="1:16" ht="25.5">
      <c r="A254" t="s">
        <v>50</v>
      </c>
      <c s="34" t="s">
        <v>993</v>
      </c>
      <c s="34" t="s">
        <v>994</v>
      </c>
      <c s="35" t="s">
        <v>5</v>
      </c>
      <c s="6" t="s">
        <v>995</v>
      </c>
      <c s="36" t="s">
        <v>445</v>
      </c>
      <c s="37">
        <v>1.937</v>
      </c>
      <c s="36">
        <v>0</v>
      </c>
      <c s="36">
        <f>ROUND(G254*H254,6)</f>
      </c>
      <c r="L254" s="38">
        <v>0</v>
      </c>
      <c s="32">
        <f>ROUND(ROUND(L254,2)*ROUND(G254,3),2)</f>
      </c>
      <c s="36" t="s">
        <v>184</v>
      </c>
      <c>
        <f>(M254*21)/100</f>
      </c>
      <c t="s">
        <v>28</v>
      </c>
    </row>
    <row r="255" spans="1:5" ht="25.5">
      <c r="A255" s="35" t="s">
        <v>56</v>
      </c>
      <c r="E255" s="39" t="s">
        <v>995</v>
      </c>
    </row>
    <row r="256" spans="1:5" ht="204">
      <c r="A256" s="35" t="s">
        <v>57</v>
      </c>
      <c r="E256" s="40" t="s">
        <v>996</v>
      </c>
    </row>
    <row r="257" spans="1:5" ht="12.75">
      <c r="A257" t="s">
        <v>58</v>
      </c>
      <c r="E257" s="39" t="s">
        <v>5</v>
      </c>
    </row>
    <row r="258" spans="1:13" ht="12.75">
      <c r="A258" t="s">
        <v>47</v>
      </c>
      <c r="C258" s="31" t="s">
        <v>27</v>
      </c>
      <c r="E258" s="33" t="s">
        <v>997</v>
      </c>
      <c r="J258" s="32">
        <f>0</f>
      </c>
      <c s="32">
        <f>0</f>
      </c>
      <c s="32">
        <f>0+L259+L263+L267+L271+L275+L279+L283+L287+L291+L295+L299+L303+L307+L311+L315+L319+L323+L327+L331+L335+L339+L343+L347+L351+L355+L359+L363+L367+L371+L375+L379+L383+L387+L391+L395+L399+L403+L407+L411+L415+L419+L423+L427+L431+L435+L439+L443+L447+L451+L455+L459+L463+L467+L471+L475+L479+L483+L487+L491+L495+L499</f>
      </c>
      <c s="32">
        <f>0+M259+M263+M267+M271+M275+M279+M283+M287+M291+M295+M299+M303+M307+M311+M315+M319+M323+M327+M331+M335+M339+M343+M347+M351+M355+M359+M363+M367+M371+M375+M379+M383+M387+M391+M395+M399+M403+M407+M411+M415+M419+M423+M427+M431+M435+M439+M443+M447+M451+M455+M459+M463+M467+M471+M475+M479+M483+M487+M491+M495+M499</f>
      </c>
    </row>
    <row r="259" spans="1:16" ht="25.5">
      <c r="A259" t="s">
        <v>50</v>
      </c>
      <c s="34" t="s">
        <v>998</v>
      </c>
      <c s="34" t="s">
        <v>999</v>
      </c>
      <c s="35" t="s">
        <v>5</v>
      </c>
      <c s="6" t="s">
        <v>1000</v>
      </c>
      <c s="36" t="s">
        <v>74</v>
      </c>
      <c s="37">
        <v>143.5</v>
      </c>
      <c s="36">
        <v>0.0065</v>
      </c>
      <c s="36">
        <f>ROUND(G259*H259,6)</f>
      </c>
      <c r="L259" s="38">
        <v>0</v>
      </c>
      <c s="32">
        <f>ROUND(ROUND(L259,2)*ROUND(G259,3),2)</f>
      </c>
      <c s="36" t="s">
        <v>184</v>
      </c>
      <c>
        <f>(M259*21)/100</f>
      </c>
      <c t="s">
        <v>28</v>
      </c>
    </row>
    <row r="260" spans="1:5" ht="25.5">
      <c r="A260" s="35" t="s">
        <v>56</v>
      </c>
      <c r="E260" s="39" t="s">
        <v>1000</v>
      </c>
    </row>
    <row r="261" spans="1:5" ht="89.25">
      <c r="A261" s="35" t="s">
        <v>57</v>
      </c>
      <c r="E261" s="40" t="s">
        <v>1001</v>
      </c>
    </row>
    <row r="262" spans="1:5" ht="12.75">
      <c r="A262" t="s">
        <v>58</v>
      </c>
      <c r="E262" s="39" t="s">
        <v>5</v>
      </c>
    </row>
    <row r="263" spans="1:16" ht="25.5">
      <c r="A263" t="s">
        <v>50</v>
      </c>
      <c s="34" t="s">
        <v>1002</v>
      </c>
      <c s="34" t="s">
        <v>1003</v>
      </c>
      <c s="35" t="s">
        <v>5</v>
      </c>
      <c s="6" t="s">
        <v>1004</v>
      </c>
      <c s="36" t="s">
        <v>74</v>
      </c>
      <c s="37">
        <v>143.5</v>
      </c>
      <c s="36">
        <v>0.004</v>
      </c>
      <c s="36">
        <f>ROUND(G263*H263,6)</f>
      </c>
      <c r="L263" s="38">
        <v>0</v>
      </c>
      <c s="32">
        <f>ROUND(ROUND(L263,2)*ROUND(G263,3),2)</f>
      </c>
      <c s="36" t="s">
        <v>184</v>
      </c>
      <c>
        <f>(M263*21)/100</f>
      </c>
      <c t="s">
        <v>28</v>
      </c>
    </row>
    <row r="264" spans="1:5" ht="25.5">
      <c r="A264" s="35" t="s">
        <v>56</v>
      </c>
      <c r="E264" s="39" t="s">
        <v>1004</v>
      </c>
    </row>
    <row r="265" spans="1:5" ht="89.25">
      <c r="A265" s="35" t="s">
        <v>57</v>
      </c>
      <c r="E265" s="40" t="s">
        <v>1001</v>
      </c>
    </row>
    <row r="266" spans="1:5" ht="12.75">
      <c r="A266" t="s">
        <v>58</v>
      </c>
      <c r="E266" s="39" t="s">
        <v>5</v>
      </c>
    </row>
    <row r="267" spans="1:16" ht="25.5">
      <c r="A267" t="s">
        <v>50</v>
      </c>
      <c s="34" t="s">
        <v>1005</v>
      </c>
      <c s="34" t="s">
        <v>1006</v>
      </c>
      <c s="35" t="s">
        <v>5</v>
      </c>
      <c s="6" t="s">
        <v>1007</v>
      </c>
      <c s="36" t="s">
        <v>74</v>
      </c>
      <c s="37">
        <v>143.5</v>
      </c>
      <c s="36">
        <v>0.02</v>
      </c>
      <c s="36">
        <f>ROUND(G267*H267,6)</f>
      </c>
      <c r="L267" s="38">
        <v>0</v>
      </c>
      <c s="32">
        <f>ROUND(ROUND(L267,2)*ROUND(G267,3),2)</f>
      </c>
      <c s="36" t="s">
        <v>184</v>
      </c>
      <c>
        <f>(M267*21)/100</f>
      </c>
      <c t="s">
        <v>28</v>
      </c>
    </row>
    <row r="268" spans="1:5" ht="25.5">
      <c r="A268" s="35" t="s">
        <v>56</v>
      </c>
      <c r="E268" s="39" t="s">
        <v>1007</v>
      </c>
    </row>
    <row r="269" spans="1:5" ht="89.25">
      <c r="A269" s="35" t="s">
        <v>57</v>
      </c>
      <c r="E269" s="40" t="s">
        <v>1001</v>
      </c>
    </row>
    <row r="270" spans="1:5" ht="12.75">
      <c r="A270" t="s">
        <v>58</v>
      </c>
      <c r="E270" s="39" t="s">
        <v>5</v>
      </c>
    </row>
    <row r="271" spans="1:16" ht="25.5">
      <c r="A271" t="s">
        <v>50</v>
      </c>
      <c s="34" t="s">
        <v>1008</v>
      </c>
      <c s="34" t="s">
        <v>1009</v>
      </c>
      <c s="35" t="s">
        <v>5</v>
      </c>
      <c s="6" t="s">
        <v>1010</v>
      </c>
      <c s="36" t="s">
        <v>74</v>
      </c>
      <c s="37">
        <v>143.5</v>
      </c>
      <c s="36">
        <v>0.005</v>
      </c>
      <c s="36">
        <f>ROUND(G271*H271,6)</f>
      </c>
      <c r="L271" s="38">
        <v>0</v>
      </c>
      <c s="32">
        <f>ROUND(ROUND(L271,2)*ROUND(G271,3),2)</f>
      </c>
      <c s="36" t="s">
        <v>184</v>
      </c>
      <c>
        <f>(M271*21)/100</f>
      </c>
      <c t="s">
        <v>28</v>
      </c>
    </row>
    <row r="272" spans="1:5" ht="38.25">
      <c r="A272" s="35" t="s">
        <v>56</v>
      </c>
      <c r="E272" s="39" t="s">
        <v>1011</v>
      </c>
    </row>
    <row r="273" spans="1:5" ht="89.25">
      <c r="A273" s="35" t="s">
        <v>57</v>
      </c>
      <c r="E273" s="40" t="s">
        <v>1001</v>
      </c>
    </row>
    <row r="274" spans="1:5" ht="12.75">
      <c r="A274" t="s">
        <v>58</v>
      </c>
      <c r="E274" s="39" t="s">
        <v>5</v>
      </c>
    </row>
    <row r="275" spans="1:16" ht="12.75">
      <c r="A275" t="s">
        <v>50</v>
      </c>
      <c s="34" t="s">
        <v>1012</v>
      </c>
      <c s="34" t="s">
        <v>1013</v>
      </c>
      <c s="35" t="s">
        <v>5</v>
      </c>
      <c s="6" t="s">
        <v>1014</v>
      </c>
      <c s="36" t="s">
        <v>74</v>
      </c>
      <c s="37">
        <v>166.068</v>
      </c>
      <c s="36">
        <v>0</v>
      </c>
      <c s="36">
        <f>ROUND(G275*H275,6)</f>
      </c>
      <c r="L275" s="38">
        <v>0</v>
      </c>
      <c s="32">
        <f>ROUND(ROUND(L275,2)*ROUND(G275,3),2)</f>
      </c>
      <c s="36" t="s">
        <v>55</v>
      </c>
      <c>
        <f>(M275*21)/100</f>
      </c>
      <c t="s">
        <v>28</v>
      </c>
    </row>
    <row r="276" spans="1:5" ht="12.75">
      <c r="A276" s="35" t="s">
        <v>56</v>
      </c>
      <c r="E276" s="39" t="s">
        <v>1014</v>
      </c>
    </row>
    <row r="277" spans="1:5" ht="12.75">
      <c r="A277" s="35" t="s">
        <v>57</v>
      </c>
      <c r="E277" s="40" t="s">
        <v>5</v>
      </c>
    </row>
    <row r="278" spans="1:5" ht="12.75">
      <c r="A278" t="s">
        <v>58</v>
      </c>
      <c r="E278" s="39" t="s">
        <v>5</v>
      </c>
    </row>
    <row r="279" spans="1:16" ht="12.75">
      <c r="A279" t="s">
        <v>50</v>
      </c>
      <c s="34" t="s">
        <v>1015</v>
      </c>
      <c s="34" t="s">
        <v>1016</v>
      </c>
      <c s="35" t="s">
        <v>5</v>
      </c>
      <c s="6" t="s">
        <v>1017</v>
      </c>
      <c s="36" t="s">
        <v>74</v>
      </c>
      <c s="37">
        <v>1696.113</v>
      </c>
      <c s="36">
        <v>0</v>
      </c>
      <c s="36">
        <f>ROUND(G279*H279,6)</f>
      </c>
      <c r="L279" s="38">
        <v>0</v>
      </c>
      <c s="32">
        <f>ROUND(ROUND(L279,2)*ROUND(G279,3),2)</f>
      </c>
      <c s="36" t="s">
        <v>184</v>
      </c>
      <c>
        <f>(M279*21)/100</f>
      </c>
      <c t="s">
        <v>28</v>
      </c>
    </row>
    <row r="280" spans="1:5" ht="12.75">
      <c r="A280" s="35" t="s">
        <v>56</v>
      </c>
      <c r="E280" s="39" t="s">
        <v>1017</v>
      </c>
    </row>
    <row r="281" spans="1:5" ht="409.5">
      <c r="A281" s="35" t="s">
        <v>57</v>
      </c>
      <c r="E281" s="42" t="s">
        <v>1018</v>
      </c>
    </row>
    <row r="282" spans="1:5" ht="12.75">
      <c r="A282" t="s">
        <v>58</v>
      </c>
      <c r="E282" s="39" t="s">
        <v>5</v>
      </c>
    </row>
    <row r="283" spans="1:16" ht="25.5">
      <c r="A283" t="s">
        <v>50</v>
      </c>
      <c s="34" t="s">
        <v>1019</v>
      </c>
      <c s="34" t="s">
        <v>1020</v>
      </c>
      <c s="35" t="s">
        <v>5</v>
      </c>
      <c s="6" t="s">
        <v>1021</v>
      </c>
      <c s="36" t="s">
        <v>74</v>
      </c>
      <c s="37">
        <v>26.8</v>
      </c>
      <c s="36">
        <v>0.0147</v>
      </c>
      <c s="36">
        <f>ROUND(G283*H283,6)</f>
      </c>
      <c r="L283" s="38">
        <v>0</v>
      </c>
      <c s="32">
        <f>ROUND(ROUND(L283,2)*ROUND(G283,3),2)</f>
      </c>
      <c s="36" t="s">
        <v>184</v>
      </c>
      <c>
        <f>(M283*21)/100</f>
      </c>
      <c t="s">
        <v>28</v>
      </c>
    </row>
    <row r="284" spans="1:5" ht="25.5">
      <c r="A284" s="35" t="s">
        <v>56</v>
      </c>
      <c r="E284" s="39" t="s">
        <v>1021</v>
      </c>
    </row>
    <row r="285" spans="1:5" ht="25.5">
      <c r="A285" s="35" t="s">
        <v>57</v>
      </c>
      <c r="E285" s="40" t="s">
        <v>1022</v>
      </c>
    </row>
    <row r="286" spans="1:5" ht="12.75">
      <c r="A286" t="s">
        <v>58</v>
      </c>
      <c r="E286" s="39" t="s">
        <v>5</v>
      </c>
    </row>
    <row r="287" spans="1:16" ht="25.5">
      <c r="A287" t="s">
        <v>50</v>
      </c>
      <c s="34" t="s">
        <v>1023</v>
      </c>
      <c s="34" t="s">
        <v>1024</v>
      </c>
      <c s="35" t="s">
        <v>5</v>
      </c>
      <c s="6" t="s">
        <v>1025</v>
      </c>
      <c s="36" t="s">
        <v>74</v>
      </c>
      <c s="37">
        <v>491.952</v>
      </c>
      <c s="36">
        <v>0.01733</v>
      </c>
      <c s="36">
        <f>ROUND(G287*H287,6)</f>
      </c>
      <c r="L287" s="38">
        <v>0</v>
      </c>
      <c s="32">
        <f>ROUND(ROUND(L287,2)*ROUND(G287,3),2)</f>
      </c>
      <c s="36" t="s">
        <v>184</v>
      </c>
      <c>
        <f>(M287*21)/100</f>
      </c>
      <c t="s">
        <v>28</v>
      </c>
    </row>
    <row r="288" spans="1:5" ht="38.25">
      <c r="A288" s="35" t="s">
        <v>56</v>
      </c>
      <c r="E288" s="39" t="s">
        <v>1026</v>
      </c>
    </row>
    <row r="289" spans="1:5" ht="165.75">
      <c r="A289" s="35" t="s">
        <v>57</v>
      </c>
      <c r="E289" s="40" t="s">
        <v>1027</v>
      </c>
    </row>
    <row r="290" spans="1:5" ht="12.75">
      <c r="A290" t="s">
        <v>58</v>
      </c>
      <c r="E290" s="39" t="s">
        <v>5</v>
      </c>
    </row>
    <row r="291" spans="1:16" ht="25.5">
      <c r="A291" t="s">
        <v>50</v>
      </c>
      <c s="34" t="s">
        <v>1028</v>
      </c>
      <c s="34" t="s">
        <v>1029</v>
      </c>
      <c s="35" t="s">
        <v>5</v>
      </c>
      <c s="6" t="s">
        <v>1030</v>
      </c>
      <c s="36" t="s">
        <v>74</v>
      </c>
      <c s="37">
        <v>26.8</v>
      </c>
      <c s="36">
        <v>0.00735</v>
      </c>
      <c s="36">
        <f>ROUND(G291*H291,6)</f>
      </c>
      <c r="L291" s="38">
        <v>0</v>
      </c>
      <c s="32">
        <f>ROUND(ROUND(L291,2)*ROUND(G291,3),2)</f>
      </c>
      <c s="36" t="s">
        <v>184</v>
      </c>
      <c>
        <f>(M291*21)/100</f>
      </c>
      <c t="s">
        <v>28</v>
      </c>
    </row>
    <row r="292" spans="1:5" ht="25.5">
      <c r="A292" s="35" t="s">
        <v>56</v>
      </c>
      <c r="E292" s="39" t="s">
        <v>1030</v>
      </c>
    </row>
    <row r="293" spans="1:5" ht="25.5">
      <c r="A293" s="35" t="s">
        <v>57</v>
      </c>
      <c r="E293" s="40" t="s">
        <v>1022</v>
      </c>
    </row>
    <row r="294" spans="1:5" ht="12.75">
      <c r="A294" t="s">
        <v>58</v>
      </c>
      <c r="E294" s="39" t="s">
        <v>5</v>
      </c>
    </row>
    <row r="295" spans="1:16" ht="38.25">
      <c r="A295" t="s">
        <v>50</v>
      </c>
      <c s="34" t="s">
        <v>1031</v>
      </c>
      <c s="34" t="s">
        <v>1032</v>
      </c>
      <c s="35" t="s">
        <v>5</v>
      </c>
      <c s="6" t="s">
        <v>1033</v>
      </c>
      <c s="36" t="s">
        <v>74</v>
      </c>
      <c s="37">
        <v>457.17</v>
      </c>
      <c s="36">
        <v>0.01838</v>
      </c>
      <c s="36">
        <f>ROUND(G295*H295,6)</f>
      </c>
      <c r="L295" s="38">
        <v>0</v>
      </c>
      <c s="32">
        <f>ROUND(ROUND(L295,2)*ROUND(G295,3),2)</f>
      </c>
      <c s="36" t="s">
        <v>184</v>
      </c>
      <c>
        <f>(M295*21)/100</f>
      </c>
      <c t="s">
        <v>28</v>
      </c>
    </row>
    <row r="296" spans="1:5" ht="38.25">
      <c r="A296" s="35" t="s">
        <v>56</v>
      </c>
      <c r="E296" s="39" t="s">
        <v>1034</v>
      </c>
    </row>
    <row r="297" spans="1:5" ht="331.5">
      <c r="A297" s="35" t="s">
        <v>57</v>
      </c>
      <c r="E297" s="42" t="s">
        <v>1035</v>
      </c>
    </row>
    <row r="298" spans="1:5" ht="12.75">
      <c r="A298" t="s">
        <v>58</v>
      </c>
      <c r="E298" s="39" t="s">
        <v>5</v>
      </c>
    </row>
    <row r="299" spans="1:16" ht="25.5">
      <c r="A299" t="s">
        <v>50</v>
      </c>
      <c s="34" t="s">
        <v>1036</v>
      </c>
      <c s="34" t="s">
        <v>1037</v>
      </c>
      <c s="35" t="s">
        <v>5</v>
      </c>
      <c s="6" t="s">
        <v>1038</v>
      </c>
      <c s="36" t="s">
        <v>74</v>
      </c>
      <c s="37">
        <v>462.2</v>
      </c>
      <c s="36">
        <v>0.00026</v>
      </c>
      <c s="36">
        <f>ROUND(G299*H299,6)</f>
      </c>
      <c r="L299" s="38">
        <v>0</v>
      </c>
      <c s="32">
        <f>ROUND(ROUND(L299,2)*ROUND(G299,3),2)</f>
      </c>
      <c s="36" t="s">
        <v>184</v>
      </c>
      <c>
        <f>(M299*21)/100</f>
      </c>
      <c t="s">
        <v>28</v>
      </c>
    </row>
    <row r="300" spans="1:5" ht="25.5">
      <c r="A300" s="35" t="s">
        <v>56</v>
      </c>
      <c r="E300" s="39" t="s">
        <v>1038</v>
      </c>
    </row>
    <row r="301" spans="1:5" ht="25.5">
      <c r="A301" s="35" t="s">
        <v>57</v>
      </c>
      <c r="E301" s="40" t="s">
        <v>1039</v>
      </c>
    </row>
    <row r="302" spans="1:5" ht="12.75">
      <c r="A302" t="s">
        <v>58</v>
      </c>
      <c r="E302" s="39" t="s">
        <v>5</v>
      </c>
    </row>
    <row r="303" spans="1:16" ht="25.5">
      <c r="A303" t="s">
        <v>50</v>
      </c>
      <c s="34" t="s">
        <v>1040</v>
      </c>
      <c s="34" t="s">
        <v>1041</v>
      </c>
      <c s="35" t="s">
        <v>5</v>
      </c>
      <c s="6" t="s">
        <v>1010</v>
      </c>
      <c s="36" t="s">
        <v>74</v>
      </c>
      <c s="37">
        <v>462.2</v>
      </c>
      <c s="36">
        <v>0.005</v>
      </c>
      <c s="36">
        <f>ROUND(G303*H303,6)</f>
      </c>
      <c r="L303" s="38">
        <v>0</v>
      </c>
      <c s="32">
        <f>ROUND(ROUND(L303,2)*ROUND(G303,3),2)</f>
      </c>
      <c s="36" t="s">
        <v>184</v>
      </c>
      <c>
        <f>(M303*21)/100</f>
      </c>
      <c t="s">
        <v>28</v>
      </c>
    </row>
    <row r="304" spans="1:5" ht="38.25">
      <c r="A304" s="35" t="s">
        <v>56</v>
      </c>
      <c r="E304" s="39" t="s">
        <v>1042</v>
      </c>
    </row>
    <row r="305" spans="1:5" ht="25.5">
      <c r="A305" s="35" t="s">
        <v>57</v>
      </c>
      <c r="E305" s="40" t="s">
        <v>1043</v>
      </c>
    </row>
    <row r="306" spans="1:5" ht="12.75">
      <c r="A306" t="s">
        <v>58</v>
      </c>
      <c r="E306" s="39" t="s">
        <v>5</v>
      </c>
    </row>
    <row r="307" spans="1:16" ht="25.5">
      <c r="A307" t="s">
        <v>50</v>
      </c>
      <c s="34" t="s">
        <v>1044</v>
      </c>
      <c s="34" t="s">
        <v>1045</v>
      </c>
      <c s="35" t="s">
        <v>5</v>
      </c>
      <c s="6" t="s">
        <v>1046</v>
      </c>
      <c s="36" t="s">
        <v>74</v>
      </c>
      <c s="37">
        <v>312.075</v>
      </c>
      <c s="36">
        <v>0.00026</v>
      </c>
      <c s="36">
        <f>ROUND(G307*H307,6)</f>
      </c>
      <c r="L307" s="38">
        <v>0</v>
      </c>
      <c s="32">
        <f>ROUND(ROUND(L307,2)*ROUND(G307,3),2)</f>
      </c>
      <c s="36" t="s">
        <v>184</v>
      </c>
      <c>
        <f>(M307*21)/100</f>
      </c>
      <c t="s">
        <v>28</v>
      </c>
    </row>
    <row r="308" spans="1:5" ht="25.5">
      <c r="A308" s="35" t="s">
        <v>56</v>
      </c>
      <c r="E308" s="39" t="s">
        <v>1046</v>
      </c>
    </row>
    <row r="309" spans="1:5" ht="127.5">
      <c r="A309" s="35" t="s">
        <v>57</v>
      </c>
      <c r="E309" s="40" t="s">
        <v>1047</v>
      </c>
    </row>
    <row r="310" spans="1:5" ht="12.75">
      <c r="A310" t="s">
        <v>58</v>
      </c>
      <c r="E310" s="39" t="s">
        <v>5</v>
      </c>
    </row>
    <row r="311" spans="1:16" ht="25.5">
      <c r="A311" t="s">
        <v>50</v>
      </c>
      <c s="34" t="s">
        <v>1048</v>
      </c>
      <c s="34" t="s">
        <v>1049</v>
      </c>
      <c s="35" t="s">
        <v>5</v>
      </c>
      <c s="6" t="s">
        <v>1050</v>
      </c>
      <c s="36" t="s">
        <v>74</v>
      </c>
      <c s="37">
        <v>312.075</v>
      </c>
      <c s="36">
        <v>0.008</v>
      </c>
      <c s="36">
        <f>ROUND(G311*H311,6)</f>
      </c>
      <c r="L311" s="38">
        <v>0</v>
      </c>
      <c s="32">
        <f>ROUND(ROUND(L311,2)*ROUND(G311,3),2)</f>
      </c>
      <c s="36" t="s">
        <v>184</v>
      </c>
      <c>
        <f>(M311*21)/100</f>
      </c>
      <c t="s">
        <v>28</v>
      </c>
    </row>
    <row r="312" spans="1:5" ht="25.5">
      <c r="A312" s="35" t="s">
        <v>56</v>
      </c>
      <c r="E312" s="39" t="s">
        <v>1050</v>
      </c>
    </row>
    <row r="313" spans="1:5" ht="127.5">
      <c r="A313" s="35" t="s">
        <v>57</v>
      </c>
      <c r="E313" s="40" t="s">
        <v>1047</v>
      </c>
    </row>
    <row r="314" spans="1:5" ht="12.75">
      <c r="A314" t="s">
        <v>58</v>
      </c>
      <c r="E314" s="39" t="s">
        <v>5</v>
      </c>
    </row>
    <row r="315" spans="1:16" ht="25.5">
      <c r="A315" t="s">
        <v>50</v>
      </c>
      <c s="34" t="s">
        <v>1051</v>
      </c>
      <c s="34" t="s">
        <v>1052</v>
      </c>
      <c s="35" t="s">
        <v>5</v>
      </c>
      <c s="6" t="s">
        <v>1053</v>
      </c>
      <c s="36" t="s">
        <v>74</v>
      </c>
      <c s="37">
        <v>676.45</v>
      </c>
      <c s="36">
        <v>0.0167</v>
      </c>
      <c s="36">
        <f>ROUND(G315*H315,6)</f>
      </c>
      <c r="L315" s="38">
        <v>0</v>
      </c>
      <c s="32">
        <f>ROUND(ROUND(L315,2)*ROUND(G315,3),2)</f>
      </c>
      <c s="36" t="s">
        <v>184</v>
      </c>
      <c>
        <f>(M315*21)/100</f>
      </c>
      <c t="s">
        <v>28</v>
      </c>
    </row>
    <row r="316" spans="1:5" ht="25.5">
      <c r="A316" s="35" t="s">
        <v>56</v>
      </c>
      <c r="E316" s="39" t="s">
        <v>1053</v>
      </c>
    </row>
    <row r="317" spans="1:5" ht="12.75">
      <c r="A317" s="35" t="s">
        <v>57</v>
      </c>
      <c r="E317" s="40" t="s">
        <v>5</v>
      </c>
    </row>
    <row r="318" spans="1:5" ht="12.75">
      <c r="A318" t="s">
        <v>58</v>
      </c>
      <c r="E318" s="39" t="s">
        <v>5</v>
      </c>
    </row>
    <row r="319" spans="1:16" ht="25.5">
      <c r="A319" t="s">
        <v>50</v>
      </c>
      <c s="34" t="s">
        <v>1054</v>
      </c>
      <c s="34" t="s">
        <v>1055</v>
      </c>
      <c s="35" t="s">
        <v>5</v>
      </c>
      <c s="6" t="s">
        <v>1056</v>
      </c>
      <c s="36" t="s">
        <v>74</v>
      </c>
      <c s="37">
        <v>165.504</v>
      </c>
      <c s="36">
        <v>0.0167</v>
      </c>
      <c s="36">
        <f>ROUND(G319*H319,6)</f>
      </c>
      <c r="L319" s="38">
        <v>0</v>
      </c>
      <c s="32">
        <f>ROUND(ROUND(L319,2)*ROUND(G319,3),2)</f>
      </c>
      <c s="36" t="s">
        <v>184</v>
      </c>
      <c>
        <f>(M319*21)/100</f>
      </c>
      <c t="s">
        <v>28</v>
      </c>
    </row>
    <row r="320" spans="1:5" ht="25.5">
      <c r="A320" s="35" t="s">
        <v>56</v>
      </c>
      <c r="E320" s="39" t="s">
        <v>1056</v>
      </c>
    </row>
    <row r="321" spans="1:5" ht="12.75">
      <c r="A321" s="35" t="s">
        <v>57</v>
      </c>
      <c r="E321" s="40" t="s">
        <v>5</v>
      </c>
    </row>
    <row r="322" spans="1:5" ht="12.75">
      <c r="A322" t="s">
        <v>58</v>
      </c>
      <c r="E322" s="39" t="s">
        <v>5</v>
      </c>
    </row>
    <row r="323" spans="1:16" ht="25.5">
      <c r="A323" t="s">
        <v>50</v>
      </c>
      <c s="34" t="s">
        <v>1057</v>
      </c>
      <c s="34" t="s">
        <v>1058</v>
      </c>
      <c s="35" t="s">
        <v>5</v>
      </c>
      <c s="6" t="s">
        <v>1059</v>
      </c>
      <c s="36" t="s">
        <v>74</v>
      </c>
      <c s="37">
        <v>312.075</v>
      </c>
      <c s="36">
        <v>0.02048</v>
      </c>
      <c s="36">
        <f>ROUND(G323*H323,6)</f>
      </c>
      <c r="L323" s="38">
        <v>0</v>
      </c>
      <c s="32">
        <f>ROUND(ROUND(L323,2)*ROUND(G323,3),2)</f>
      </c>
      <c s="36" t="s">
        <v>184</v>
      </c>
      <c>
        <f>(M323*21)/100</f>
      </c>
      <c t="s">
        <v>28</v>
      </c>
    </row>
    <row r="324" spans="1:5" ht="25.5">
      <c r="A324" s="35" t="s">
        <v>56</v>
      </c>
      <c r="E324" s="39" t="s">
        <v>1059</v>
      </c>
    </row>
    <row r="325" spans="1:5" ht="12.75">
      <c r="A325" s="35" t="s">
        <v>57</v>
      </c>
      <c r="E325" s="40" t="s">
        <v>5</v>
      </c>
    </row>
    <row r="326" spans="1:5" ht="12.75">
      <c r="A326" t="s">
        <v>58</v>
      </c>
      <c r="E326" s="39" t="s">
        <v>5</v>
      </c>
    </row>
    <row r="327" spans="1:16" ht="25.5">
      <c r="A327" t="s">
        <v>50</v>
      </c>
      <c s="34" t="s">
        <v>1060</v>
      </c>
      <c s="34" t="s">
        <v>1061</v>
      </c>
      <c s="35" t="s">
        <v>5</v>
      </c>
      <c s="6" t="s">
        <v>1062</v>
      </c>
      <c s="36" t="s">
        <v>74</v>
      </c>
      <c s="37">
        <v>73.752</v>
      </c>
      <c s="36">
        <v>0.0147</v>
      </c>
      <c s="36">
        <f>ROUND(G327*H327,6)</f>
      </c>
      <c r="L327" s="38">
        <v>0</v>
      </c>
      <c s="32">
        <f>ROUND(ROUND(L327,2)*ROUND(G327,3),2)</f>
      </c>
      <c s="36" t="s">
        <v>184</v>
      </c>
      <c>
        <f>(M327*21)/100</f>
      </c>
      <c t="s">
        <v>28</v>
      </c>
    </row>
    <row r="328" spans="1:5" ht="25.5">
      <c r="A328" s="35" t="s">
        <v>56</v>
      </c>
      <c r="E328" s="39" t="s">
        <v>1062</v>
      </c>
    </row>
    <row r="329" spans="1:5" ht="38.25">
      <c r="A329" s="35" t="s">
        <v>57</v>
      </c>
      <c r="E329" s="40" t="s">
        <v>1063</v>
      </c>
    </row>
    <row r="330" spans="1:5" ht="12.75">
      <c r="A330" t="s">
        <v>58</v>
      </c>
      <c r="E330" s="39" t="s">
        <v>5</v>
      </c>
    </row>
    <row r="331" spans="1:16" ht="25.5">
      <c r="A331" t="s">
        <v>50</v>
      </c>
      <c s="34" t="s">
        <v>1064</v>
      </c>
      <c s="34" t="s">
        <v>1065</v>
      </c>
      <c s="35" t="s">
        <v>5</v>
      </c>
      <c s="6" t="s">
        <v>1066</v>
      </c>
      <c s="36" t="s">
        <v>74</v>
      </c>
      <c s="37">
        <v>251.547</v>
      </c>
      <c s="36">
        <v>0.0147</v>
      </c>
      <c s="36">
        <f>ROUND(G331*H331,6)</f>
      </c>
      <c r="L331" s="38">
        <v>0</v>
      </c>
      <c s="32">
        <f>ROUND(ROUND(L331,2)*ROUND(G331,3),2)</f>
      </c>
      <c s="36" t="s">
        <v>184</v>
      </c>
      <c>
        <f>(M331*21)/100</f>
      </c>
      <c t="s">
        <v>28</v>
      </c>
    </row>
    <row r="332" spans="1:5" ht="25.5">
      <c r="A332" s="35" t="s">
        <v>56</v>
      </c>
      <c r="E332" s="39" t="s">
        <v>1066</v>
      </c>
    </row>
    <row r="333" spans="1:5" ht="12.75">
      <c r="A333" s="35" t="s">
        <v>57</v>
      </c>
      <c r="E333" s="40" t="s">
        <v>5</v>
      </c>
    </row>
    <row r="334" spans="1:5" ht="12.75">
      <c r="A334" t="s">
        <v>58</v>
      </c>
      <c r="E334" s="39" t="s">
        <v>5</v>
      </c>
    </row>
    <row r="335" spans="1:16" ht="25.5">
      <c r="A335" t="s">
        <v>50</v>
      </c>
      <c s="34" t="s">
        <v>1067</v>
      </c>
      <c s="34" t="s">
        <v>1068</v>
      </c>
      <c s="35" t="s">
        <v>5</v>
      </c>
      <c s="6" t="s">
        <v>1069</v>
      </c>
      <c s="36" t="s">
        <v>74</v>
      </c>
      <c s="37">
        <v>2361.959</v>
      </c>
      <c s="36">
        <v>0.01733</v>
      </c>
      <c s="36">
        <f>ROUND(G335*H335,6)</f>
      </c>
      <c r="L335" s="38">
        <v>0</v>
      </c>
      <c s="32">
        <f>ROUND(ROUND(L335,2)*ROUND(G335,3),2)</f>
      </c>
      <c s="36" t="s">
        <v>184</v>
      </c>
      <c>
        <f>(M335*21)/100</f>
      </c>
      <c t="s">
        <v>28</v>
      </c>
    </row>
    <row r="336" spans="1:5" ht="25.5">
      <c r="A336" s="35" t="s">
        <v>56</v>
      </c>
      <c r="E336" s="39" t="s">
        <v>1069</v>
      </c>
    </row>
    <row r="337" spans="1:5" ht="12.75">
      <c r="A337" s="35" t="s">
        <v>57</v>
      </c>
      <c r="E337" s="40" t="s">
        <v>5</v>
      </c>
    </row>
    <row r="338" spans="1:5" ht="12.75">
      <c r="A338" t="s">
        <v>58</v>
      </c>
      <c r="E338" s="39" t="s">
        <v>5</v>
      </c>
    </row>
    <row r="339" spans="1:16" ht="25.5">
      <c r="A339" t="s">
        <v>50</v>
      </c>
      <c s="34" t="s">
        <v>1070</v>
      </c>
      <c s="34" t="s">
        <v>1071</v>
      </c>
      <c s="35" t="s">
        <v>5</v>
      </c>
      <c s="6" t="s">
        <v>1072</v>
      </c>
      <c s="36" t="s">
        <v>74</v>
      </c>
      <c s="37">
        <v>2361.959</v>
      </c>
      <c s="36">
        <v>0.00735</v>
      </c>
      <c s="36">
        <f>ROUND(G339*H339,6)</f>
      </c>
      <c r="L339" s="38">
        <v>0</v>
      </c>
      <c s="32">
        <f>ROUND(ROUND(L339,2)*ROUND(G339,3),2)</f>
      </c>
      <c s="36" t="s">
        <v>184</v>
      </c>
      <c>
        <f>(M339*21)/100</f>
      </c>
      <c t="s">
        <v>28</v>
      </c>
    </row>
    <row r="340" spans="1:5" ht="25.5">
      <c r="A340" s="35" t="s">
        <v>56</v>
      </c>
      <c r="E340" s="39" t="s">
        <v>1072</v>
      </c>
    </row>
    <row r="341" spans="1:5" ht="25.5">
      <c r="A341" s="35" t="s">
        <v>57</v>
      </c>
      <c r="E341" s="40" t="s">
        <v>1073</v>
      </c>
    </row>
    <row r="342" spans="1:5" ht="12.75">
      <c r="A342" t="s">
        <v>58</v>
      </c>
      <c r="E342" s="39" t="s">
        <v>5</v>
      </c>
    </row>
    <row r="343" spans="1:16" ht="25.5">
      <c r="A343" t="s">
        <v>50</v>
      </c>
      <c s="34" t="s">
        <v>1074</v>
      </c>
      <c s="34" t="s">
        <v>1075</v>
      </c>
      <c s="35" t="s">
        <v>5</v>
      </c>
      <c s="6" t="s">
        <v>1076</v>
      </c>
      <c s="36" t="s">
        <v>74</v>
      </c>
      <c s="37">
        <v>346.258</v>
      </c>
      <c s="36">
        <v>0.0154</v>
      </c>
      <c s="36">
        <f>ROUND(G343*H343,6)</f>
      </c>
      <c r="L343" s="38">
        <v>0</v>
      </c>
      <c s="32">
        <f>ROUND(ROUND(L343,2)*ROUND(G343,3),2)</f>
      </c>
      <c s="36" t="s">
        <v>184</v>
      </c>
      <c>
        <f>(M343*21)/100</f>
      </c>
      <c t="s">
        <v>28</v>
      </c>
    </row>
    <row r="344" spans="1:5" ht="25.5">
      <c r="A344" s="35" t="s">
        <v>56</v>
      </c>
      <c r="E344" s="39" t="s">
        <v>1076</v>
      </c>
    </row>
    <row r="345" spans="1:5" ht="12.75">
      <c r="A345" s="35" t="s">
        <v>57</v>
      </c>
      <c r="E345" s="40" t="s">
        <v>5</v>
      </c>
    </row>
    <row r="346" spans="1:5" ht="12.75">
      <c r="A346" t="s">
        <v>58</v>
      </c>
      <c r="E346" s="39" t="s">
        <v>5</v>
      </c>
    </row>
    <row r="347" spans="1:16" ht="25.5">
      <c r="A347" t="s">
        <v>50</v>
      </c>
      <c s="34" t="s">
        <v>1077</v>
      </c>
      <c s="34" t="s">
        <v>1078</v>
      </c>
      <c s="35" t="s">
        <v>5</v>
      </c>
      <c s="6" t="s">
        <v>1079</v>
      </c>
      <c s="36" t="s">
        <v>74</v>
      </c>
      <c s="37">
        <v>312</v>
      </c>
      <c s="36">
        <v>0.0162</v>
      </c>
      <c s="36">
        <f>ROUND(G347*H347,6)</f>
      </c>
      <c r="L347" s="38">
        <v>0</v>
      </c>
      <c s="32">
        <f>ROUND(ROUND(L347,2)*ROUND(G347,3),2)</f>
      </c>
      <c s="36" t="s">
        <v>184</v>
      </c>
      <c>
        <f>(M347*21)/100</f>
      </c>
      <c t="s">
        <v>28</v>
      </c>
    </row>
    <row r="348" spans="1:5" ht="25.5">
      <c r="A348" s="35" t="s">
        <v>56</v>
      </c>
      <c r="E348" s="39" t="s">
        <v>1079</v>
      </c>
    </row>
    <row r="349" spans="1:5" ht="12.75">
      <c r="A349" s="35" t="s">
        <v>57</v>
      </c>
      <c r="E349" s="40" t="s">
        <v>5</v>
      </c>
    </row>
    <row r="350" spans="1:5" ht="12.75">
      <c r="A350" t="s">
        <v>58</v>
      </c>
      <c r="E350" s="39" t="s">
        <v>5</v>
      </c>
    </row>
    <row r="351" spans="1:16" ht="25.5">
      <c r="A351" t="s">
        <v>50</v>
      </c>
      <c s="34" t="s">
        <v>1080</v>
      </c>
      <c s="34" t="s">
        <v>1081</v>
      </c>
      <c s="35" t="s">
        <v>5</v>
      </c>
      <c s="6" t="s">
        <v>1082</v>
      </c>
      <c s="36" t="s">
        <v>54</v>
      </c>
      <c s="37">
        <v>184.752</v>
      </c>
      <c s="36">
        <v>0.0415</v>
      </c>
      <c s="36">
        <f>ROUND(G351*H351,6)</f>
      </c>
      <c r="L351" s="38">
        <v>0</v>
      </c>
      <c s="32">
        <f>ROUND(ROUND(L351,2)*ROUND(G351,3),2)</f>
      </c>
      <c s="36" t="s">
        <v>184</v>
      </c>
      <c>
        <f>(M351*21)/100</f>
      </c>
      <c t="s">
        <v>28</v>
      </c>
    </row>
    <row r="352" spans="1:5" ht="25.5">
      <c r="A352" s="35" t="s">
        <v>56</v>
      </c>
      <c r="E352" s="39" t="s">
        <v>1082</v>
      </c>
    </row>
    <row r="353" spans="1:5" ht="12.75">
      <c r="A353" s="35" t="s">
        <v>57</v>
      </c>
      <c r="E353" s="40" t="s">
        <v>5</v>
      </c>
    </row>
    <row r="354" spans="1:5" ht="12.75">
      <c r="A354" t="s">
        <v>58</v>
      </c>
      <c r="E354" s="39" t="s">
        <v>5</v>
      </c>
    </row>
    <row r="355" spans="1:16" ht="12.75">
      <c r="A355" t="s">
        <v>50</v>
      </c>
      <c s="34" t="s">
        <v>1083</v>
      </c>
      <c s="34" t="s">
        <v>1084</v>
      </c>
      <c s="35" t="s">
        <v>5</v>
      </c>
      <c s="6" t="s">
        <v>1085</v>
      </c>
      <c s="36" t="s">
        <v>74</v>
      </c>
      <c s="37">
        <v>518.492</v>
      </c>
      <c s="36">
        <v>0.03358</v>
      </c>
      <c s="36">
        <f>ROUND(G355*H355,6)</f>
      </c>
      <c r="L355" s="38">
        <v>0</v>
      </c>
      <c s="32">
        <f>ROUND(ROUND(L355,2)*ROUND(G355,3),2)</f>
      </c>
      <c s="36" t="s">
        <v>184</v>
      </c>
      <c>
        <f>(M355*21)/100</f>
      </c>
      <c t="s">
        <v>28</v>
      </c>
    </row>
    <row r="356" spans="1:5" ht="12.75">
      <c r="A356" s="35" t="s">
        <v>56</v>
      </c>
      <c r="E356" s="39" t="s">
        <v>1085</v>
      </c>
    </row>
    <row r="357" spans="1:5" ht="409.5">
      <c r="A357" s="35" t="s">
        <v>57</v>
      </c>
      <c r="E357" s="42" t="s">
        <v>1086</v>
      </c>
    </row>
    <row r="358" spans="1:5" ht="12.75">
      <c r="A358" t="s">
        <v>58</v>
      </c>
      <c r="E358" s="39" t="s">
        <v>5</v>
      </c>
    </row>
    <row r="359" spans="1:16" ht="25.5">
      <c r="A359" t="s">
        <v>50</v>
      </c>
      <c s="34" t="s">
        <v>1087</v>
      </c>
      <c s="34" t="s">
        <v>1088</v>
      </c>
      <c s="35" t="s">
        <v>5</v>
      </c>
      <c s="6" t="s">
        <v>1089</v>
      </c>
      <c s="36" t="s">
        <v>74</v>
      </c>
      <c s="37">
        <v>312</v>
      </c>
      <c s="36">
        <v>0.004</v>
      </c>
      <c s="36">
        <f>ROUND(G359*H359,6)</f>
      </c>
      <c r="L359" s="38">
        <v>0</v>
      </c>
      <c s="32">
        <f>ROUND(ROUND(L359,2)*ROUND(G359,3),2)</f>
      </c>
      <c s="36" t="s">
        <v>184</v>
      </c>
      <c>
        <f>(M359*21)/100</f>
      </c>
      <c t="s">
        <v>28</v>
      </c>
    </row>
    <row r="360" spans="1:5" ht="25.5">
      <c r="A360" s="35" t="s">
        <v>56</v>
      </c>
      <c r="E360" s="39" t="s">
        <v>1089</v>
      </c>
    </row>
    <row r="361" spans="1:5" ht="12.75">
      <c r="A361" s="35" t="s">
        <v>57</v>
      </c>
      <c r="E361" s="40" t="s">
        <v>5</v>
      </c>
    </row>
    <row r="362" spans="1:5" ht="12.75">
      <c r="A362" t="s">
        <v>58</v>
      </c>
      <c r="E362" s="39" t="s">
        <v>5</v>
      </c>
    </row>
    <row r="363" spans="1:16" ht="25.5">
      <c r="A363" t="s">
        <v>50</v>
      </c>
      <c s="34" t="s">
        <v>1090</v>
      </c>
      <c s="34" t="s">
        <v>1091</v>
      </c>
      <c s="35" t="s">
        <v>5</v>
      </c>
      <c s="6" t="s">
        <v>1092</v>
      </c>
      <c s="36" t="s">
        <v>74</v>
      </c>
      <c s="37">
        <v>92.16</v>
      </c>
      <c s="36">
        <v>0</v>
      </c>
      <c s="36">
        <f>ROUND(G363*H363,6)</f>
      </c>
      <c r="L363" s="38">
        <v>0</v>
      </c>
      <c s="32">
        <f>ROUND(ROUND(L363,2)*ROUND(G363,3),2)</f>
      </c>
      <c s="36" t="s">
        <v>184</v>
      </c>
      <c>
        <f>(M363*21)/100</f>
      </c>
      <c t="s">
        <v>28</v>
      </c>
    </row>
    <row r="364" spans="1:5" ht="25.5">
      <c r="A364" s="35" t="s">
        <v>56</v>
      </c>
      <c r="E364" s="39" t="s">
        <v>1092</v>
      </c>
    </row>
    <row r="365" spans="1:5" ht="38.25">
      <c r="A365" s="35" t="s">
        <v>57</v>
      </c>
      <c r="E365" s="40" t="s">
        <v>1093</v>
      </c>
    </row>
    <row r="366" spans="1:5" ht="12.75">
      <c r="A366" t="s">
        <v>58</v>
      </c>
      <c r="E366" s="39" t="s">
        <v>5</v>
      </c>
    </row>
    <row r="367" spans="1:16" ht="12.75">
      <c r="A367" t="s">
        <v>50</v>
      </c>
      <c s="34" t="s">
        <v>1094</v>
      </c>
      <c s="34" t="s">
        <v>1095</v>
      </c>
      <c s="35" t="s">
        <v>5</v>
      </c>
      <c s="6" t="s">
        <v>1096</v>
      </c>
      <c s="36" t="s">
        <v>93</v>
      </c>
      <c s="37">
        <v>1752.388</v>
      </c>
      <c s="36">
        <v>0.0015</v>
      </c>
      <c s="36">
        <f>ROUND(G367*H367,6)</f>
      </c>
      <c r="L367" s="38">
        <v>0</v>
      </c>
      <c s="32">
        <f>ROUND(ROUND(L367,2)*ROUND(G367,3),2)</f>
      </c>
      <c s="36" t="s">
        <v>184</v>
      </c>
      <c>
        <f>(M367*21)/100</f>
      </c>
      <c t="s">
        <v>28</v>
      </c>
    </row>
    <row r="368" spans="1:5" ht="12.75">
      <c r="A368" s="35" t="s">
        <v>56</v>
      </c>
      <c r="E368" s="39" t="s">
        <v>1096</v>
      </c>
    </row>
    <row r="369" spans="1:5" ht="12.75">
      <c r="A369" s="35" t="s">
        <v>57</v>
      </c>
      <c r="E369" s="40" t="s">
        <v>5</v>
      </c>
    </row>
    <row r="370" spans="1:5" ht="12.75">
      <c r="A370" t="s">
        <v>58</v>
      </c>
      <c r="E370" s="39" t="s">
        <v>5</v>
      </c>
    </row>
    <row r="371" spans="1:16" ht="25.5">
      <c r="A371" t="s">
        <v>50</v>
      </c>
      <c s="34" t="s">
        <v>1097</v>
      </c>
      <c s="34" t="s">
        <v>1098</v>
      </c>
      <c s="35" t="s">
        <v>5</v>
      </c>
      <c s="6" t="s">
        <v>1099</v>
      </c>
      <c s="36" t="s">
        <v>74</v>
      </c>
      <c s="37">
        <v>362.245</v>
      </c>
      <c s="36">
        <v>0.00022</v>
      </c>
      <c s="36">
        <f>ROUND(G371*H371,6)</f>
      </c>
      <c r="L371" s="38">
        <v>0</v>
      </c>
      <c s="32">
        <f>ROUND(ROUND(L371,2)*ROUND(G371,3),2)</f>
      </c>
      <c s="36" t="s">
        <v>184</v>
      </c>
      <c>
        <f>(M371*21)/100</f>
      </c>
      <c t="s">
        <v>28</v>
      </c>
    </row>
    <row r="372" spans="1:5" ht="25.5">
      <c r="A372" s="35" t="s">
        <v>56</v>
      </c>
      <c r="E372" s="39" t="s">
        <v>1099</v>
      </c>
    </row>
    <row r="373" spans="1:5" ht="12.75">
      <c r="A373" s="35" t="s">
        <v>57</v>
      </c>
      <c r="E373" s="40" t="s">
        <v>5</v>
      </c>
    </row>
    <row r="374" spans="1:5" ht="12.75">
      <c r="A374" t="s">
        <v>58</v>
      </c>
      <c r="E374" s="39" t="s">
        <v>5</v>
      </c>
    </row>
    <row r="375" spans="1:16" ht="25.5">
      <c r="A375" t="s">
        <v>50</v>
      </c>
      <c s="34" t="s">
        <v>1100</v>
      </c>
      <c s="34" t="s">
        <v>1101</v>
      </c>
      <c s="35" t="s">
        <v>5</v>
      </c>
      <c s="6" t="s">
        <v>1102</v>
      </c>
      <c s="36" t="s">
        <v>74</v>
      </c>
      <c s="37">
        <v>62.24</v>
      </c>
      <c s="36">
        <v>0</v>
      </c>
      <c s="36">
        <f>ROUND(G375*H375,6)</f>
      </c>
      <c r="L375" s="38">
        <v>0</v>
      </c>
      <c s="32">
        <f>ROUND(ROUND(L375,2)*ROUND(G375,3),2)</f>
      </c>
      <c s="36" t="s">
        <v>55</v>
      </c>
      <c>
        <f>(M375*21)/100</f>
      </c>
      <c t="s">
        <v>28</v>
      </c>
    </row>
    <row r="376" spans="1:5" ht="25.5">
      <c r="A376" s="35" t="s">
        <v>56</v>
      </c>
      <c r="E376" s="39" t="s">
        <v>1102</v>
      </c>
    </row>
    <row r="377" spans="1:5" ht="12.75">
      <c r="A377" s="35" t="s">
        <v>57</v>
      </c>
      <c r="E377" s="40" t="s">
        <v>5</v>
      </c>
    </row>
    <row r="378" spans="1:5" ht="12.75">
      <c r="A378" t="s">
        <v>58</v>
      </c>
      <c r="E378" s="39" t="s">
        <v>5</v>
      </c>
    </row>
    <row r="379" spans="1:16" ht="12.75">
      <c r="A379" t="s">
        <v>50</v>
      </c>
      <c s="34" t="s">
        <v>1103</v>
      </c>
      <c s="34" t="s">
        <v>1104</v>
      </c>
      <c s="35" t="s">
        <v>5</v>
      </c>
      <c s="6" t="s">
        <v>1105</v>
      </c>
      <c s="36" t="s">
        <v>74</v>
      </c>
      <c s="37">
        <v>251.547</v>
      </c>
      <c s="36">
        <v>0.0002</v>
      </c>
      <c s="36">
        <f>ROUND(G379*H379,6)</f>
      </c>
      <c r="L379" s="38">
        <v>0</v>
      </c>
      <c s="32">
        <f>ROUND(ROUND(L379,2)*ROUND(G379,3),2)</f>
      </c>
      <c s="36" t="s">
        <v>184</v>
      </c>
      <c>
        <f>(M379*21)/100</f>
      </c>
      <c t="s">
        <v>28</v>
      </c>
    </row>
    <row r="380" spans="1:5" ht="12.75">
      <c r="A380" s="35" t="s">
        <v>56</v>
      </c>
      <c r="E380" s="39" t="s">
        <v>1105</v>
      </c>
    </row>
    <row r="381" spans="1:5" ht="12.75">
      <c r="A381" s="35" t="s">
        <v>57</v>
      </c>
      <c r="E381" s="40" t="s">
        <v>5</v>
      </c>
    </row>
    <row r="382" spans="1:5" ht="12.75">
      <c r="A382" t="s">
        <v>58</v>
      </c>
      <c r="E382" s="39" t="s">
        <v>5</v>
      </c>
    </row>
    <row r="383" spans="1:16" ht="25.5">
      <c r="A383" t="s">
        <v>50</v>
      </c>
      <c s="34" t="s">
        <v>1106</v>
      </c>
      <c s="34" t="s">
        <v>1107</v>
      </c>
      <c s="35" t="s">
        <v>5</v>
      </c>
      <c s="6" t="s">
        <v>1108</v>
      </c>
      <c s="36" t="s">
        <v>74</v>
      </c>
      <c s="37">
        <v>182.987</v>
      </c>
      <c s="36">
        <v>0.021</v>
      </c>
      <c s="36">
        <f>ROUND(G383*H383,6)</f>
      </c>
      <c r="L383" s="38">
        <v>0</v>
      </c>
      <c s="32">
        <f>ROUND(ROUND(L383,2)*ROUND(G383,3),2)</f>
      </c>
      <c s="36" t="s">
        <v>184</v>
      </c>
      <c>
        <f>(M383*21)/100</f>
      </c>
      <c t="s">
        <v>28</v>
      </c>
    </row>
    <row r="384" spans="1:5" ht="25.5">
      <c r="A384" s="35" t="s">
        <v>56</v>
      </c>
      <c r="E384" s="39" t="s">
        <v>1108</v>
      </c>
    </row>
    <row r="385" spans="1:5" ht="12.75">
      <c r="A385" s="35" t="s">
        <v>57</v>
      </c>
      <c r="E385" s="40" t="s">
        <v>5</v>
      </c>
    </row>
    <row r="386" spans="1:5" ht="12.75">
      <c r="A386" t="s">
        <v>58</v>
      </c>
      <c r="E386" s="39" t="s">
        <v>5</v>
      </c>
    </row>
    <row r="387" spans="1:16" ht="25.5">
      <c r="A387" t="s">
        <v>50</v>
      </c>
      <c s="34" t="s">
        <v>1109</v>
      </c>
      <c s="34" t="s">
        <v>1110</v>
      </c>
      <c s="35" t="s">
        <v>5</v>
      </c>
      <c s="6" t="s">
        <v>1111</v>
      </c>
      <c s="36" t="s">
        <v>74</v>
      </c>
      <c s="37">
        <v>1950.53</v>
      </c>
      <c s="36">
        <v>0.03009</v>
      </c>
      <c s="36">
        <f>ROUND(G387*H387,6)</f>
      </c>
      <c r="L387" s="38">
        <v>0</v>
      </c>
      <c s="32">
        <f>ROUND(ROUND(L387,2)*ROUND(G387,3),2)</f>
      </c>
      <c s="36" t="s">
        <v>184</v>
      </c>
      <c>
        <f>(M387*21)/100</f>
      </c>
      <c t="s">
        <v>28</v>
      </c>
    </row>
    <row r="388" spans="1:5" ht="25.5">
      <c r="A388" s="35" t="s">
        <v>56</v>
      </c>
      <c r="E388" s="39" t="s">
        <v>1111</v>
      </c>
    </row>
    <row r="389" spans="1:5" ht="409.5">
      <c r="A389" s="35" t="s">
        <v>57</v>
      </c>
      <c r="E389" s="42" t="s">
        <v>1112</v>
      </c>
    </row>
    <row r="390" spans="1:5" ht="12.75">
      <c r="A390" t="s">
        <v>58</v>
      </c>
      <c r="E390" s="39" t="s">
        <v>5</v>
      </c>
    </row>
    <row r="391" spans="1:16" ht="25.5">
      <c r="A391" t="s">
        <v>50</v>
      </c>
      <c s="34" t="s">
        <v>1113</v>
      </c>
      <c s="34" t="s">
        <v>1114</v>
      </c>
      <c s="35" t="s">
        <v>5</v>
      </c>
      <c s="6" t="s">
        <v>1115</v>
      </c>
      <c s="36" t="s">
        <v>74</v>
      </c>
      <c s="37">
        <v>182.987</v>
      </c>
      <c s="36">
        <v>0.0039</v>
      </c>
      <c s="36">
        <f>ROUND(G391*H391,6)</f>
      </c>
      <c r="L391" s="38">
        <v>0</v>
      </c>
      <c s="32">
        <f>ROUND(ROUND(L391,2)*ROUND(G391,3),2)</f>
      </c>
      <c s="36" t="s">
        <v>184</v>
      </c>
      <c>
        <f>(M391*21)/100</f>
      </c>
      <c t="s">
        <v>28</v>
      </c>
    </row>
    <row r="392" spans="1:5" ht="25.5">
      <c r="A392" s="35" t="s">
        <v>56</v>
      </c>
      <c r="E392" s="39" t="s">
        <v>1115</v>
      </c>
    </row>
    <row r="393" spans="1:5" ht="12.75">
      <c r="A393" s="35" t="s">
        <v>57</v>
      </c>
      <c r="E393" s="40" t="s">
        <v>5</v>
      </c>
    </row>
    <row r="394" spans="1:5" ht="12.75">
      <c r="A394" t="s">
        <v>58</v>
      </c>
      <c r="E394" s="39" t="s">
        <v>5</v>
      </c>
    </row>
    <row r="395" spans="1:16" ht="25.5">
      <c r="A395" t="s">
        <v>50</v>
      </c>
      <c s="34" t="s">
        <v>1116</v>
      </c>
      <c s="34" t="s">
        <v>1117</v>
      </c>
      <c s="35" t="s">
        <v>5</v>
      </c>
      <c s="6" t="s">
        <v>1118</v>
      </c>
      <c s="36" t="s">
        <v>74</v>
      </c>
      <c s="37">
        <v>19.3</v>
      </c>
      <c s="36">
        <v>0.00446</v>
      </c>
      <c s="36">
        <f>ROUND(G395*H395,6)</f>
      </c>
      <c r="L395" s="38">
        <v>0</v>
      </c>
      <c s="32">
        <f>ROUND(ROUND(L395,2)*ROUND(G395,3),2)</f>
      </c>
      <c s="36" t="s">
        <v>184</v>
      </c>
      <c>
        <f>(M395*21)/100</f>
      </c>
      <c t="s">
        <v>28</v>
      </c>
    </row>
    <row r="396" spans="1:5" ht="25.5">
      <c r="A396" s="35" t="s">
        <v>56</v>
      </c>
      <c r="E396" s="39" t="s">
        <v>1118</v>
      </c>
    </row>
    <row r="397" spans="1:5" ht="12.75">
      <c r="A397" s="35" t="s">
        <v>57</v>
      </c>
      <c r="E397" s="40" t="s">
        <v>5</v>
      </c>
    </row>
    <row r="398" spans="1:5" ht="12.75">
      <c r="A398" t="s">
        <v>58</v>
      </c>
      <c r="E398" s="39" t="s">
        <v>5</v>
      </c>
    </row>
    <row r="399" spans="1:16" ht="25.5">
      <c r="A399" t="s">
        <v>50</v>
      </c>
      <c s="34" t="s">
        <v>1119</v>
      </c>
      <c s="34" t="s">
        <v>1120</v>
      </c>
      <c s="35" t="s">
        <v>5</v>
      </c>
      <c s="6" t="s">
        <v>1121</v>
      </c>
      <c s="36" t="s">
        <v>74</v>
      </c>
      <c s="37">
        <v>154.057</v>
      </c>
      <c s="36">
        <v>0</v>
      </c>
      <c s="36">
        <f>ROUND(G399*H399,6)</f>
      </c>
      <c r="L399" s="38">
        <v>0</v>
      </c>
      <c s="32">
        <f>ROUND(ROUND(L399,2)*ROUND(G399,3),2)</f>
      </c>
      <c s="36" t="s">
        <v>184</v>
      </c>
      <c>
        <f>(M399*21)/100</f>
      </c>
      <c t="s">
        <v>28</v>
      </c>
    </row>
    <row r="400" spans="1:5" ht="25.5">
      <c r="A400" s="35" t="s">
        <v>56</v>
      </c>
      <c r="E400" s="39" t="s">
        <v>1121</v>
      </c>
    </row>
    <row r="401" spans="1:5" ht="12.75">
      <c r="A401" s="35" t="s">
        <v>57</v>
      </c>
      <c r="E401" s="40" t="s">
        <v>5</v>
      </c>
    </row>
    <row r="402" spans="1:5" ht="12.75">
      <c r="A402" t="s">
        <v>58</v>
      </c>
      <c r="E402" s="39" t="s">
        <v>5</v>
      </c>
    </row>
    <row r="403" spans="1:16" ht="12.75">
      <c r="A403" t="s">
        <v>50</v>
      </c>
      <c s="34" t="s">
        <v>518</v>
      </c>
      <c s="34" t="s">
        <v>1122</v>
      </c>
      <c s="35" t="s">
        <v>5</v>
      </c>
      <c s="6" t="s">
        <v>1123</v>
      </c>
      <c s="36" t="s">
        <v>74</v>
      </c>
      <c s="37">
        <v>422.292</v>
      </c>
      <c s="36">
        <v>0</v>
      </c>
      <c s="36">
        <f>ROUND(G403*H403,6)</f>
      </c>
      <c r="L403" s="38">
        <v>0</v>
      </c>
      <c s="32">
        <f>ROUND(ROUND(L403,2)*ROUND(G403,3),2)</f>
      </c>
      <c s="36" t="s">
        <v>184</v>
      </c>
      <c>
        <f>(M403*21)/100</f>
      </c>
      <c t="s">
        <v>28</v>
      </c>
    </row>
    <row r="404" spans="1:5" ht="12.75">
      <c r="A404" s="35" t="s">
        <v>56</v>
      </c>
      <c r="E404" s="39" t="s">
        <v>1123</v>
      </c>
    </row>
    <row r="405" spans="1:5" ht="12.75">
      <c r="A405" s="35" t="s">
        <v>57</v>
      </c>
      <c r="E405" s="40" t="s">
        <v>5</v>
      </c>
    </row>
    <row r="406" spans="1:5" ht="12.75">
      <c r="A406" t="s">
        <v>58</v>
      </c>
      <c r="E406" s="39" t="s">
        <v>5</v>
      </c>
    </row>
    <row r="407" spans="1:16" ht="25.5">
      <c r="A407" t="s">
        <v>50</v>
      </c>
      <c s="34" t="s">
        <v>1124</v>
      </c>
      <c s="34" t="s">
        <v>1125</v>
      </c>
      <c s="35" t="s">
        <v>5</v>
      </c>
      <c s="6" t="s">
        <v>1126</v>
      </c>
      <c s="36" t="s">
        <v>93</v>
      </c>
      <c s="37">
        <v>237.25</v>
      </c>
      <c s="36">
        <v>0.02065</v>
      </c>
      <c s="36">
        <f>ROUND(G407*H407,6)</f>
      </c>
      <c r="L407" s="38">
        <v>0</v>
      </c>
      <c s="32">
        <f>ROUND(ROUND(L407,2)*ROUND(G407,3),2)</f>
      </c>
      <c s="36" t="s">
        <v>184</v>
      </c>
      <c>
        <f>(M407*21)/100</f>
      </c>
      <c t="s">
        <v>28</v>
      </c>
    </row>
    <row r="408" spans="1:5" ht="25.5">
      <c r="A408" s="35" t="s">
        <v>56</v>
      </c>
      <c r="E408" s="39" t="s">
        <v>1126</v>
      </c>
    </row>
    <row r="409" spans="1:5" ht="25.5">
      <c r="A409" s="35" t="s">
        <v>57</v>
      </c>
      <c r="E409" s="40" t="s">
        <v>1127</v>
      </c>
    </row>
    <row r="410" spans="1:5" ht="12.75">
      <c r="A410" t="s">
        <v>58</v>
      </c>
      <c r="E410" s="39" t="s">
        <v>5</v>
      </c>
    </row>
    <row r="411" spans="1:16" ht="25.5">
      <c r="A411" t="s">
        <v>50</v>
      </c>
      <c s="34" t="s">
        <v>1128</v>
      </c>
      <c s="34" t="s">
        <v>1129</v>
      </c>
      <c s="35" t="s">
        <v>5</v>
      </c>
      <c s="6" t="s">
        <v>1130</v>
      </c>
      <c s="36" t="s">
        <v>74</v>
      </c>
      <c s="37">
        <v>611.375</v>
      </c>
      <c s="36">
        <v>0</v>
      </c>
      <c s="36">
        <f>ROUND(G411*H411,6)</f>
      </c>
      <c r="L411" s="38">
        <v>0</v>
      </c>
      <c s="32">
        <f>ROUND(ROUND(L411,2)*ROUND(G411,3),2)</f>
      </c>
      <c s="36" t="s">
        <v>184</v>
      </c>
      <c>
        <f>(M411*21)/100</f>
      </c>
      <c t="s">
        <v>28</v>
      </c>
    </row>
    <row r="412" spans="1:5" ht="25.5">
      <c r="A412" s="35" t="s">
        <v>56</v>
      </c>
      <c r="E412" s="39" t="s">
        <v>1130</v>
      </c>
    </row>
    <row r="413" spans="1:5" ht="409.5">
      <c r="A413" s="35" t="s">
        <v>57</v>
      </c>
      <c r="E413" s="42" t="s">
        <v>1131</v>
      </c>
    </row>
    <row r="414" spans="1:5" ht="12.75">
      <c r="A414" t="s">
        <v>58</v>
      </c>
      <c r="E414" s="39" t="s">
        <v>5</v>
      </c>
    </row>
    <row r="415" spans="1:16" ht="25.5">
      <c r="A415" t="s">
        <v>50</v>
      </c>
      <c s="34" t="s">
        <v>1132</v>
      </c>
      <c s="34" t="s">
        <v>1133</v>
      </c>
      <c s="35" t="s">
        <v>5</v>
      </c>
      <c s="6" t="s">
        <v>1134</v>
      </c>
      <c s="36" t="s">
        <v>74</v>
      </c>
      <c s="37">
        <v>233.42</v>
      </c>
      <c s="36">
        <v>0.00577</v>
      </c>
      <c s="36">
        <f>ROUND(G415*H415,6)</f>
      </c>
      <c r="L415" s="38">
        <v>0</v>
      </c>
      <c s="32">
        <f>ROUND(ROUND(L415,2)*ROUND(G415,3),2)</f>
      </c>
      <c s="36" t="s">
        <v>184</v>
      </c>
      <c>
        <f>(M415*21)/100</f>
      </c>
      <c t="s">
        <v>28</v>
      </c>
    </row>
    <row r="416" spans="1:5" ht="25.5">
      <c r="A416" s="35" t="s">
        <v>56</v>
      </c>
      <c r="E416" s="39" t="s">
        <v>1134</v>
      </c>
    </row>
    <row r="417" spans="1:5" ht="38.25">
      <c r="A417" s="35" t="s">
        <v>57</v>
      </c>
      <c r="E417" s="42" t="s">
        <v>1135</v>
      </c>
    </row>
    <row r="418" spans="1:5" ht="12.75">
      <c r="A418" t="s">
        <v>58</v>
      </c>
      <c r="E418" s="39" t="s">
        <v>5</v>
      </c>
    </row>
    <row r="419" spans="1:16" ht="25.5">
      <c r="A419" t="s">
        <v>50</v>
      </c>
      <c s="34" t="s">
        <v>1136</v>
      </c>
      <c s="34" t="s">
        <v>1133</v>
      </c>
      <c s="35" t="s">
        <v>51</v>
      </c>
      <c s="6" t="s">
        <v>1134</v>
      </c>
      <c s="36" t="s">
        <v>74</v>
      </c>
      <c s="37">
        <v>14.362</v>
      </c>
      <c s="36">
        <v>0.00577</v>
      </c>
      <c s="36">
        <f>ROUND(G419*H419,6)</f>
      </c>
      <c r="L419" s="38">
        <v>0</v>
      </c>
      <c s="32">
        <f>ROUND(ROUND(L419,2)*ROUND(G419,3),2)</f>
      </c>
      <c s="36" t="s">
        <v>184</v>
      </c>
      <c>
        <f>(M419*21)/100</f>
      </c>
      <c t="s">
        <v>28</v>
      </c>
    </row>
    <row r="420" spans="1:5" ht="25.5">
      <c r="A420" s="35" t="s">
        <v>56</v>
      </c>
      <c r="E420" s="39" t="s">
        <v>1134</v>
      </c>
    </row>
    <row r="421" spans="1:5" ht="38.25">
      <c r="A421" s="35" t="s">
        <v>57</v>
      </c>
      <c r="E421" s="40" t="s">
        <v>1137</v>
      </c>
    </row>
    <row r="422" spans="1:5" ht="12.75">
      <c r="A422" t="s">
        <v>58</v>
      </c>
      <c r="E422" s="39" t="s">
        <v>5</v>
      </c>
    </row>
    <row r="423" spans="1:16" ht="25.5">
      <c r="A423" t="s">
        <v>50</v>
      </c>
      <c s="34" t="s">
        <v>1138</v>
      </c>
      <c s="34" t="s">
        <v>1139</v>
      </c>
      <c s="35" t="s">
        <v>5</v>
      </c>
      <c s="6" t="s">
        <v>1140</v>
      </c>
      <c s="36" t="s">
        <v>74</v>
      </c>
      <c s="37">
        <v>1696.113</v>
      </c>
      <c s="36">
        <v>0</v>
      </c>
      <c s="36">
        <f>ROUND(G423*H423,6)</f>
      </c>
      <c r="L423" s="38">
        <v>0</v>
      </c>
      <c s="32">
        <f>ROUND(ROUND(L423,2)*ROUND(G423,3),2)</f>
      </c>
      <c s="36" t="s">
        <v>184</v>
      </c>
      <c>
        <f>(M423*21)/100</f>
      </c>
      <c t="s">
        <v>28</v>
      </c>
    </row>
    <row r="424" spans="1:5" ht="25.5">
      <c r="A424" s="35" t="s">
        <v>56</v>
      </c>
      <c r="E424" s="39" t="s">
        <v>1140</v>
      </c>
    </row>
    <row r="425" spans="1:5" ht="409.5">
      <c r="A425" s="35" t="s">
        <v>57</v>
      </c>
      <c r="E425" s="42" t="s">
        <v>1018</v>
      </c>
    </row>
    <row r="426" spans="1:5" ht="12.75">
      <c r="A426" t="s">
        <v>58</v>
      </c>
      <c r="E426" s="39" t="s">
        <v>5</v>
      </c>
    </row>
    <row r="427" spans="1:16" ht="25.5">
      <c r="A427" t="s">
        <v>50</v>
      </c>
      <c s="34" t="s">
        <v>1141</v>
      </c>
      <c s="34" t="s">
        <v>1142</v>
      </c>
      <c s="35" t="s">
        <v>5</v>
      </c>
      <c s="6" t="s">
        <v>1143</v>
      </c>
      <c s="36" t="s">
        <v>74</v>
      </c>
      <c s="37">
        <v>342.966</v>
      </c>
      <c s="36">
        <v>0</v>
      </c>
      <c s="36">
        <f>ROUND(G427*H427,6)</f>
      </c>
      <c r="L427" s="38">
        <v>0</v>
      </c>
      <c s="32">
        <f>ROUND(ROUND(L427,2)*ROUND(G427,3),2)</f>
      </c>
      <c s="36" t="s">
        <v>184</v>
      </c>
      <c>
        <f>(M427*21)/100</f>
      </c>
      <c t="s">
        <v>28</v>
      </c>
    </row>
    <row r="428" spans="1:5" ht="25.5">
      <c r="A428" s="35" t="s">
        <v>56</v>
      </c>
      <c r="E428" s="39" t="s">
        <v>1143</v>
      </c>
    </row>
    <row r="429" spans="1:5" ht="63.75">
      <c r="A429" s="35" t="s">
        <v>57</v>
      </c>
      <c r="E429" s="40" t="s">
        <v>1144</v>
      </c>
    </row>
    <row r="430" spans="1:5" ht="12.75">
      <c r="A430" t="s">
        <v>58</v>
      </c>
      <c r="E430" s="39" t="s">
        <v>5</v>
      </c>
    </row>
    <row r="431" spans="1:16" ht="25.5">
      <c r="A431" t="s">
        <v>50</v>
      </c>
      <c s="34" t="s">
        <v>1145</v>
      </c>
      <c s="34" t="s">
        <v>1146</v>
      </c>
      <c s="35" t="s">
        <v>5</v>
      </c>
      <c s="6" t="s">
        <v>1147</v>
      </c>
      <c s="36" t="s">
        <v>445</v>
      </c>
      <c s="37">
        <v>43.198</v>
      </c>
      <c s="36">
        <v>2.30102</v>
      </c>
      <c s="36">
        <f>ROUND(G431*H431,6)</f>
      </c>
      <c r="L431" s="38">
        <v>0</v>
      </c>
      <c s="32">
        <f>ROUND(ROUND(L431,2)*ROUND(G431,3),2)</f>
      </c>
      <c s="36" t="s">
        <v>184</v>
      </c>
      <c>
        <f>(M431*21)/100</f>
      </c>
      <c t="s">
        <v>28</v>
      </c>
    </row>
    <row r="432" spans="1:5" ht="25.5">
      <c r="A432" s="35" t="s">
        <v>56</v>
      </c>
      <c r="E432" s="39" t="s">
        <v>1147</v>
      </c>
    </row>
    <row r="433" spans="1:5" ht="12.75">
      <c r="A433" s="35" t="s">
        <v>57</v>
      </c>
      <c r="E433" s="40" t="s">
        <v>5</v>
      </c>
    </row>
    <row r="434" spans="1:5" ht="12.75">
      <c r="A434" t="s">
        <v>58</v>
      </c>
      <c r="E434" s="39" t="s">
        <v>5</v>
      </c>
    </row>
    <row r="435" spans="1:16" ht="25.5">
      <c r="A435" t="s">
        <v>50</v>
      </c>
      <c s="34" t="s">
        <v>1148</v>
      </c>
      <c s="34" t="s">
        <v>1149</v>
      </c>
      <c s="35" t="s">
        <v>5</v>
      </c>
      <c s="6" t="s">
        <v>1150</v>
      </c>
      <c s="36" t="s">
        <v>445</v>
      </c>
      <c s="37">
        <v>37.576</v>
      </c>
      <c s="36">
        <v>2.30102</v>
      </c>
      <c s="36">
        <f>ROUND(G435*H435,6)</f>
      </c>
      <c r="L435" s="38">
        <v>0</v>
      </c>
      <c s="32">
        <f>ROUND(ROUND(L435,2)*ROUND(G435,3),2)</f>
      </c>
      <c s="36" t="s">
        <v>184</v>
      </c>
      <c>
        <f>(M435*21)/100</f>
      </c>
      <c t="s">
        <v>28</v>
      </c>
    </row>
    <row r="436" spans="1:5" ht="25.5">
      <c r="A436" s="35" t="s">
        <v>56</v>
      </c>
      <c r="E436" s="39" t="s">
        <v>1150</v>
      </c>
    </row>
    <row r="437" spans="1:5" ht="12.75">
      <c r="A437" s="35" t="s">
        <v>57</v>
      </c>
      <c r="E437" s="40" t="s">
        <v>5</v>
      </c>
    </row>
    <row r="438" spans="1:5" ht="12.75">
      <c r="A438" t="s">
        <v>58</v>
      </c>
      <c r="E438" s="39" t="s">
        <v>5</v>
      </c>
    </row>
    <row r="439" spans="1:16" ht="12.75">
      <c r="A439" t="s">
        <v>50</v>
      </c>
      <c s="34" t="s">
        <v>1151</v>
      </c>
      <c s="34" t="s">
        <v>1152</v>
      </c>
      <c s="35" t="s">
        <v>5</v>
      </c>
      <c s="6" t="s">
        <v>1153</v>
      </c>
      <c s="36" t="s">
        <v>445</v>
      </c>
      <c s="37">
        <v>21.462</v>
      </c>
      <c s="36">
        <v>1.854</v>
      </c>
      <c s="36">
        <f>ROUND(G439*H439,6)</f>
      </c>
      <c r="L439" s="38">
        <v>0</v>
      </c>
      <c s="32">
        <f>ROUND(ROUND(L439,2)*ROUND(G439,3),2)</f>
      </c>
      <c s="36" t="s">
        <v>184</v>
      </c>
      <c>
        <f>(M439*21)/100</f>
      </c>
      <c t="s">
        <v>28</v>
      </c>
    </row>
    <row r="440" spans="1:5" ht="12.75">
      <c r="A440" s="35" t="s">
        <v>56</v>
      </c>
      <c r="E440" s="39" t="s">
        <v>1153</v>
      </c>
    </row>
    <row r="441" spans="1:5" ht="12.75">
      <c r="A441" s="35" t="s">
        <v>57</v>
      </c>
      <c r="E441" s="40" t="s">
        <v>5</v>
      </c>
    </row>
    <row r="442" spans="1:5" ht="12.75">
      <c r="A442" t="s">
        <v>58</v>
      </c>
      <c r="E442" s="39" t="s">
        <v>5</v>
      </c>
    </row>
    <row r="443" spans="1:16" ht="12.75">
      <c r="A443" t="s">
        <v>50</v>
      </c>
      <c s="34" t="s">
        <v>1154</v>
      </c>
      <c s="34" t="s">
        <v>1155</v>
      </c>
      <c s="35" t="s">
        <v>5</v>
      </c>
      <c s="6" t="s">
        <v>1156</v>
      </c>
      <c s="36" t="s">
        <v>470</v>
      </c>
      <c s="37">
        <v>8.885</v>
      </c>
      <c s="36">
        <v>1.04161</v>
      </c>
      <c s="36">
        <f>ROUND(G443*H443,6)</f>
      </c>
      <c r="L443" s="38">
        <v>0</v>
      </c>
      <c s="32">
        <f>ROUND(ROUND(L443,2)*ROUND(G443,3),2)</f>
      </c>
      <c s="36" t="s">
        <v>184</v>
      </c>
      <c>
        <f>(M443*21)/100</f>
      </c>
      <c t="s">
        <v>28</v>
      </c>
    </row>
    <row r="444" spans="1:5" ht="12.75">
      <c r="A444" s="35" t="s">
        <v>56</v>
      </c>
      <c r="E444" s="39" t="s">
        <v>1156</v>
      </c>
    </row>
    <row r="445" spans="1:5" ht="25.5">
      <c r="A445" s="35" t="s">
        <v>57</v>
      </c>
      <c r="E445" s="40" t="s">
        <v>1157</v>
      </c>
    </row>
    <row r="446" spans="1:5" ht="12.75">
      <c r="A446" t="s">
        <v>58</v>
      </c>
      <c r="E446" s="39" t="s">
        <v>5</v>
      </c>
    </row>
    <row r="447" spans="1:16" ht="12.75">
      <c r="A447" t="s">
        <v>50</v>
      </c>
      <c s="34" t="s">
        <v>1158</v>
      </c>
      <c s="34" t="s">
        <v>1159</v>
      </c>
      <c s="35" t="s">
        <v>5</v>
      </c>
      <c s="6" t="s">
        <v>1160</v>
      </c>
      <c s="36" t="s">
        <v>470</v>
      </c>
      <c s="37">
        <v>2.037</v>
      </c>
      <c s="36">
        <v>1.06277</v>
      </c>
      <c s="36">
        <f>ROUND(G447*H447,6)</f>
      </c>
      <c r="L447" s="38">
        <v>0</v>
      </c>
      <c s="32">
        <f>ROUND(ROUND(L447,2)*ROUND(G447,3),2)</f>
      </c>
      <c s="36" t="s">
        <v>184</v>
      </c>
      <c>
        <f>(M447*21)/100</f>
      </c>
      <c t="s">
        <v>28</v>
      </c>
    </row>
    <row r="448" spans="1:5" ht="12.75">
      <c r="A448" s="35" t="s">
        <v>56</v>
      </c>
      <c r="E448" s="39" t="s">
        <v>1160</v>
      </c>
    </row>
    <row r="449" spans="1:5" ht="12.75">
      <c r="A449" s="35" t="s">
        <v>57</v>
      </c>
      <c r="E449" s="40" t="s">
        <v>5</v>
      </c>
    </row>
    <row r="450" spans="1:5" ht="12.75">
      <c r="A450" t="s">
        <v>58</v>
      </c>
      <c r="E450" s="39" t="s">
        <v>5</v>
      </c>
    </row>
    <row r="451" spans="1:16" ht="12.75">
      <c r="A451" t="s">
        <v>50</v>
      </c>
      <c s="34" t="s">
        <v>1161</v>
      </c>
      <c s="34" t="s">
        <v>1162</v>
      </c>
      <c s="35" t="s">
        <v>5</v>
      </c>
      <c s="6" t="s">
        <v>1163</v>
      </c>
      <c s="36" t="s">
        <v>74</v>
      </c>
      <c s="37">
        <v>1436.21</v>
      </c>
      <c s="36">
        <v>0.00033</v>
      </c>
      <c s="36">
        <f>ROUND(G451*H451,6)</f>
      </c>
      <c r="L451" s="38">
        <v>0</v>
      </c>
      <c s="32">
        <f>ROUND(ROUND(L451,2)*ROUND(G451,3),2)</f>
      </c>
      <c s="36" t="s">
        <v>184</v>
      </c>
      <c>
        <f>(M451*21)/100</f>
      </c>
      <c t="s">
        <v>28</v>
      </c>
    </row>
    <row r="452" spans="1:5" ht="12.75">
      <c r="A452" s="35" t="s">
        <v>56</v>
      </c>
      <c r="E452" s="39" t="s">
        <v>1163</v>
      </c>
    </row>
    <row r="453" spans="1:5" ht="12.75">
      <c r="A453" s="35" t="s">
        <v>57</v>
      </c>
      <c r="E453" s="40" t="s">
        <v>5</v>
      </c>
    </row>
    <row r="454" spans="1:5" ht="12.75">
      <c r="A454" t="s">
        <v>58</v>
      </c>
      <c r="E454" s="39" t="s">
        <v>5</v>
      </c>
    </row>
    <row r="455" spans="1:16" ht="12.75">
      <c r="A455" t="s">
        <v>50</v>
      </c>
      <c s="34" t="s">
        <v>1164</v>
      </c>
      <c s="34" t="s">
        <v>1165</v>
      </c>
      <c s="35" t="s">
        <v>5</v>
      </c>
      <c s="6" t="s">
        <v>1166</v>
      </c>
      <c s="36" t="s">
        <v>74</v>
      </c>
      <c s="37">
        <v>69.9</v>
      </c>
      <c s="36">
        <v>0</v>
      </c>
      <c s="36">
        <f>ROUND(G455*H455,6)</f>
      </c>
      <c r="L455" s="38">
        <v>0</v>
      </c>
      <c s="32">
        <f>ROUND(ROUND(L455,2)*ROUND(G455,3),2)</f>
      </c>
      <c s="36" t="s">
        <v>184</v>
      </c>
      <c>
        <f>(M455*21)/100</f>
      </c>
      <c t="s">
        <v>28</v>
      </c>
    </row>
    <row r="456" spans="1:5" ht="12.75">
      <c r="A456" s="35" t="s">
        <v>56</v>
      </c>
      <c r="E456" s="39" t="s">
        <v>1166</v>
      </c>
    </row>
    <row r="457" spans="1:5" ht="12.75">
      <c r="A457" s="35" t="s">
        <v>57</v>
      </c>
      <c r="E457" s="40" t="s">
        <v>5</v>
      </c>
    </row>
    <row r="458" spans="1:5" ht="12.75">
      <c r="A458" t="s">
        <v>58</v>
      </c>
      <c r="E458" s="39" t="s">
        <v>5</v>
      </c>
    </row>
    <row r="459" spans="1:16" ht="25.5">
      <c r="A459" t="s">
        <v>50</v>
      </c>
      <c s="34" t="s">
        <v>1167</v>
      </c>
      <c s="34" t="s">
        <v>1168</v>
      </c>
      <c s="35" t="s">
        <v>5</v>
      </c>
      <c s="6" t="s">
        <v>1169</v>
      </c>
      <c s="36" t="s">
        <v>74</v>
      </c>
      <c s="37">
        <v>209.7</v>
      </c>
      <c s="36">
        <v>0</v>
      </c>
      <c s="36">
        <f>ROUND(G459*H459,6)</f>
      </c>
      <c r="L459" s="38">
        <v>0</v>
      </c>
      <c s="32">
        <f>ROUND(ROUND(L459,2)*ROUND(G459,3),2)</f>
      </c>
      <c s="36" t="s">
        <v>184</v>
      </c>
      <c>
        <f>(M459*21)/100</f>
      </c>
      <c t="s">
        <v>28</v>
      </c>
    </row>
    <row r="460" spans="1:5" ht="25.5">
      <c r="A460" s="35" t="s">
        <v>56</v>
      </c>
      <c r="E460" s="39" t="s">
        <v>1169</v>
      </c>
    </row>
    <row r="461" spans="1:5" ht="76.5">
      <c r="A461" s="35" t="s">
        <v>57</v>
      </c>
      <c r="E461" s="42" t="s">
        <v>1170</v>
      </c>
    </row>
    <row r="462" spans="1:5" ht="12.75">
      <c r="A462" t="s">
        <v>58</v>
      </c>
      <c r="E462" s="39" t="s">
        <v>5</v>
      </c>
    </row>
    <row r="463" spans="1:16" ht="25.5">
      <c r="A463" t="s">
        <v>50</v>
      </c>
      <c s="34" t="s">
        <v>1171</v>
      </c>
      <c s="34" t="s">
        <v>1172</v>
      </c>
      <c s="35" t="s">
        <v>5</v>
      </c>
      <c s="6" t="s">
        <v>1173</v>
      </c>
      <c s="36" t="s">
        <v>93</v>
      </c>
      <c s="37">
        <v>1236.94</v>
      </c>
      <c s="36">
        <v>2E-05</v>
      </c>
      <c s="36">
        <f>ROUND(G463*H463,6)</f>
      </c>
      <c r="L463" s="38">
        <v>0</v>
      </c>
      <c s="32">
        <f>ROUND(ROUND(L463,2)*ROUND(G463,3),2)</f>
      </c>
      <c s="36" t="s">
        <v>184</v>
      </c>
      <c>
        <f>(M463*21)/100</f>
      </c>
      <c t="s">
        <v>28</v>
      </c>
    </row>
    <row r="464" spans="1:5" ht="25.5">
      <c r="A464" s="35" t="s">
        <v>56</v>
      </c>
      <c r="E464" s="39" t="s">
        <v>1173</v>
      </c>
    </row>
    <row r="465" spans="1:5" ht="25.5">
      <c r="A465" s="35" t="s">
        <v>57</v>
      </c>
      <c r="E465" s="40" t="s">
        <v>1174</v>
      </c>
    </row>
    <row r="466" spans="1:5" ht="12.75">
      <c r="A466" t="s">
        <v>58</v>
      </c>
      <c r="E466" s="39" t="s">
        <v>5</v>
      </c>
    </row>
    <row r="467" spans="1:16" ht="12.75">
      <c r="A467" t="s">
        <v>50</v>
      </c>
      <c s="34" t="s">
        <v>1175</v>
      </c>
      <c s="34" t="s">
        <v>1176</v>
      </c>
      <c s="35" t="s">
        <v>5</v>
      </c>
      <c s="6" t="s">
        <v>1177</v>
      </c>
      <c s="36" t="s">
        <v>445</v>
      </c>
      <c s="37">
        <v>122.886</v>
      </c>
      <c s="36">
        <v>0.42</v>
      </c>
      <c s="36">
        <f>ROUND(G467*H467,6)</f>
      </c>
      <c r="L467" s="38">
        <v>0</v>
      </c>
      <c s="32">
        <f>ROUND(ROUND(L467,2)*ROUND(G467,3),2)</f>
      </c>
      <c s="36" t="s">
        <v>184</v>
      </c>
      <c>
        <f>(M467*21)/100</f>
      </c>
      <c t="s">
        <v>28</v>
      </c>
    </row>
    <row r="468" spans="1:5" ht="12.75">
      <c r="A468" s="35" t="s">
        <v>56</v>
      </c>
      <c r="E468" s="39" t="s">
        <v>1177</v>
      </c>
    </row>
    <row r="469" spans="1:5" ht="38.25">
      <c r="A469" s="35" t="s">
        <v>57</v>
      </c>
      <c r="E469" s="42" t="s">
        <v>1178</v>
      </c>
    </row>
    <row r="470" spans="1:5" ht="12.75">
      <c r="A470" t="s">
        <v>58</v>
      </c>
      <c r="E470" s="39" t="s">
        <v>5</v>
      </c>
    </row>
    <row r="471" spans="1:16" ht="25.5">
      <c r="A471" t="s">
        <v>50</v>
      </c>
      <c s="34" t="s">
        <v>1179</v>
      </c>
      <c s="34" t="s">
        <v>1180</v>
      </c>
      <c s="35" t="s">
        <v>5</v>
      </c>
      <c s="6" t="s">
        <v>1181</v>
      </c>
      <c s="36" t="s">
        <v>445</v>
      </c>
      <c s="37">
        <v>7.36</v>
      </c>
      <c s="36">
        <v>0.195</v>
      </c>
      <c s="36">
        <f>ROUND(G471*H471,6)</f>
      </c>
      <c r="L471" s="38">
        <v>0</v>
      </c>
      <c s="32">
        <f>ROUND(ROUND(L471,2)*ROUND(G471,3),2)</f>
      </c>
      <c s="36" t="s">
        <v>184</v>
      </c>
      <c>
        <f>(M471*21)/100</f>
      </c>
      <c t="s">
        <v>28</v>
      </c>
    </row>
    <row r="472" spans="1:5" ht="25.5">
      <c r="A472" s="35" t="s">
        <v>56</v>
      </c>
      <c r="E472" s="39" t="s">
        <v>1181</v>
      </c>
    </row>
    <row r="473" spans="1:5" ht="25.5">
      <c r="A473" s="35" t="s">
        <v>57</v>
      </c>
      <c r="E473" s="40" t="s">
        <v>1182</v>
      </c>
    </row>
    <row r="474" spans="1:5" ht="12.75">
      <c r="A474" t="s">
        <v>58</v>
      </c>
      <c r="E474" s="39" t="s">
        <v>5</v>
      </c>
    </row>
    <row r="475" spans="1:16" ht="25.5">
      <c r="A475" t="s">
        <v>50</v>
      </c>
      <c s="34" t="s">
        <v>1183</v>
      </c>
      <c s="34" t="s">
        <v>1184</v>
      </c>
      <c s="35" t="s">
        <v>5</v>
      </c>
      <c s="6" t="s">
        <v>1185</v>
      </c>
      <c s="36" t="s">
        <v>54</v>
      </c>
      <c s="37">
        <v>53</v>
      </c>
      <c s="36">
        <v>0.00048</v>
      </c>
      <c s="36">
        <f>ROUND(G475*H475,6)</f>
      </c>
      <c r="L475" s="38">
        <v>0</v>
      </c>
      <c s="32">
        <f>ROUND(ROUND(L475,2)*ROUND(G475,3),2)</f>
      </c>
      <c s="36" t="s">
        <v>184</v>
      </c>
      <c>
        <f>(M475*21)/100</f>
      </c>
      <c t="s">
        <v>28</v>
      </c>
    </row>
    <row r="476" spans="1:5" ht="25.5">
      <c r="A476" s="35" t="s">
        <v>56</v>
      </c>
      <c r="E476" s="39" t="s">
        <v>1185</v>
      </c>
    </row>
    <row r="477" spans="1:5" ht="25.5">
      <c r="A477" s="35" t="s">
        <v>57</v>
      </c>
      <c r="E477" s="40" t="s">
        <v>1186</v>
      </c>
    </row>
    <row r="478" spans="1:5" ht="12.75">
      <c r="A478" t="s">
        <v>58</v>
      </c>
      <c r="E478" s="39" t="s">
        <v>5</v>
      </c>
    </row>
    <row r="479" spans="1:16" ht="25.5">
      <c r="A479" t="s">
        <v>50</v>
      </c>
      <c s="34" t="s">
        <v>1187</v>
      </c>
      <c s="34" t="s">
        <v>1188</v>
      </c>
      <c s="35" t="s">
        <v>5</v>
      </c>
      <c s="6" t="s">
        <v>1189</v>
      </c>
      <c s="36" t="s">
        <v>54</v>
      </c>
      <c s="37">
        <v>53</v>
      </c>
      <c s="36">
        <v>0.01201</v>
      </c>
      <c s="36">
        <f>ROUND(G479*H479,6)</f>
      </c>
      <c r="L479" s="38">
        <v>0</v>
      </c>
      <c s="32">
        <f>ROUND(ROUND(L479,2)*ROUND(G479,3),2)</f>
      </c>
      <c s="36" t="s">
        <v>184</v>
      </c>
      <c>
        <f>(M479*21)/100</f>
      </c>
      <c t="s">
        <v>28</v>
      </c>
    </row>
    <row r="480" spans="1:5" ht="25.5">
      <c r="A480" s="35" t="s">
        <v>56</v>
      </c>
      <c r="E480" s="39" t="s">
        <v>1189</v>
      </c>
    </row>
    <row r="481" spans="1:5" ht="12.75">
      <c r="A481" s="35" t="s">
        <v>57</v>
      </c>
      <c r="E481" s="40" t="s">
        <v>5</v>
      </c>
    </row>
    <row r="482" spans="1:5" ht="12.75">
      <c r="A482" t="s">
        <v>58</v>
      </c>
      <c r="E482" s="39" t="s">
        <v>5</v>
      </c>
    </row>
    <row r="483" spans="1:16" ht="25.5">
      <c r="A483" t="s">
        <v>50</v>
      </c>
      <c s="34" t="s">
        <v>1190</v>
      </c>
      <c s="34" t="s">
        <v>1191</v>
      </c>
      <c s="35" t="s">
        <v>5</v>
      </c>
      <c s="6" t="s">
        <v>1192</v>
      </c>
      <c s="36" t="s">
        <v>54</v>
      </c>
      <c s="37">
        <v>11</v>
      </c>
      <c s="36">
        <v>0.4417</v>
      </c>
      <c s="36">
        <f>ROUND(G483*H483,6)</f>
      </c>
      <c r="L483" s="38">
        <v>0</v>
      </c>
      <c s="32">
        <f>ROUND(ROUND(L483,2)*ROUND(G483,3),2)</f>
      </c>
      <c s="36" t="s">
        <v>184</v>
      </c>
      <c>
        <f>(M483*21)/100</f>
      </c>
      <c t="s">
        <v>28</v>
      </c>
    </row>
    <row r="484" spans="1:5" ht="25.5">
      <c r="A484" s="35" t="s">
        <v>56</v>
      </c>
      <c r="E484" s="39" t="s">
        <v>1192</v>
      </c>
    </row>
    <row r="485" spans="1:5" ht="25.5">
      <c r="A485" s="35" t="s">
        <v>57</v>
      </c>
      <c r="E485" s="40" t="s">
        <v>573</v>
      </c>
    </row>
    <row r="486" spans="1:5" ht="12.75">
      <c r="A486" t="s">
        <v>58</v>
      </c>
      <c r="E486" s="39" t="s">
        <v>5</v>
      </c>
    </row>
    <row r="487" spans="1:16" ht="25.5">
      <c r="A487" t="s">
        <v>50</v>
      </c>
      <c s="34" t="s">
        <v>1193</v>
      </c>
      <c s="34" t="s">
        <v>1194</v>
      </c>
      <c s="35" t="s">
        <v>5</v>
      </c>
      <c s="6" t="s">
        <v>1195</v>
      </c>
      <c s="36" t="s">
        <v>54</v>
      </c>
      <c s="37">
        <v>3</v>
      </c>
      <c s="36">
        <v>0.01225</v>
      </c>
      <c s="36">
        <f>ROUND(G487*H487,6)</f>
      </c>
      <c r="L487" s="38">
        <v>0</v>
      </c>
      <c s="32">
        <f>ROUND(ROUND(L487,2)*ROUND(G487,3),2)</f>
      </c>
      <c s="36" t="s">
        <v>184</v>
      </c>
      <c>
        <f>(M487*21)/100</f>
      </c>
      <c t="s">
        <v>28</v>
      </c>
    </row>
    <row r="488" spans="1:5" ht="25.5">
      <c r="A488" s="35" t="s">
        <v>56</v>
      </c>
      <c r="E488" s="39" t="s">
        <v>1195</v>
      </c>
    </row>
    <row r="489" spans="1:5" ht="12.75">
      <c r="A489" s="35" t="s">
        <v>57</v>
      </c>
      <c r="E489" s="40" t="s">
        <v>5</v>
      </c>
    </row>
    <row r="490" spans="1:5" ht="12.75">
      <c r="A490" t="s">
        <v>58</v>
      </c>
      <c r="E490" s="39" t="s">
        <v>5</v>
      </c>
    </row>
    <row r="491" spans="1:16" ht="25.5">
      <c r="A491" t="s">
        <v>50</v>
      </c>
      <c s="34" t="s">
        <v>1196</v>
      </c>
      <c s="34" t="s">
        <v>1197</v>
      </c>
      <c s="35" t="s">
        <v>5</v>
      </c>
      <c s="6" t="s">
        <v>1198</v>
      </c>
      <c s="36" t="s">
        <v>54</v>
      </c>
      <c s="37">
        <v>7</v>
      </c>
      <c s="36">
        <v>0.01249</v>
      </c>
      <c s="36">
        <f>ROUND(G491*H491,6)</f>
      </c>
      <c r="L491" s="38">
        <v>0</v>
      </c>
      <c s="32">
        <f>ROUND(ROUND(L491,2)*ROUND(G491,3),2)</f>
      </c>
      <c s="36" t="s">
        <v>184</v>
      </c>
      <c>
        <f>(M491*21)/100</f>
      </c>
      <c t="s">
        <v>28</v>
      </c>
    </row>
    <row r="492" spans="1:5" ht="25.5">
      <c r="A492" s="35" t="s">
        <v>56</v>
      </c>
      <c r="E492" s="39" t="s">
        <v>1198</v>
      </c>
    </row>
    <row r="493" spans="1:5" ht="12.75">
      <c r="A493" s="35" t="s">
        <v>57</v>
      </c>
      <c r="E493" s="40" t="s">
        <v>5</v>
      </c>
    </row>
    <row r="494" spans="1:5" ht="12.75">
      <c r="A494" t="s">
        <v>58</v>
      </c>
      <c r="E494" s="39" t="s">
        <v>5</v>
      </c>
    </row>
    <row r="495" spans="1:16" ht="25.5">
      <c r="A495" t="s">
        <v>50</v>
      </c>
      <c s="34" t="s">
        <v>1199</v>
      </c>
      <c s="34" t="s">
        <v>1200</v>
      </c>
      <c s="35" t="s">
        <v>5</v>
      </c>
      <c s="6" t="s">
        <v>1201</v>
      </c>
      <c s="36" t="s">
        <v>54</v>
      </c>
      <c s="37">
        <v>8</v>
      </c>
      <c s="36">
        <v>0.01272</v>
      </c>
      <c s="36">
        <f>ROUND(G495*H495,6)</f>
      </c>
      <c r="L495" s="38">
        <v>0</v>
      </c>
      <c s="32">
        <f>ROUND(ROUND(L495,2)*ROUND(G495,3),2)</f>
      </c>
      <c s="36" t="s">
        <v>184</v>
      </c>
      <c>
        <f>(M495*21)/100</f>
      </c>
      <c t="s">
        <v>28</v>
      </c>
    </row>
    <row r="496" spans="1:5" ht="25.5">
      <c r="A496" s="35" t="s">
        <v>56</v>
      </c>
      <c r="E496" s="39" t="s">
        <v>1201</v>
      </c>
    </row>
    <row r="497" spans="1:5" ht="12.75">
      <c r="A497" s="35" t="s">
        <v>57</v>
      </c>
      <c r="E497" s="40" t="s">
        <v>5</v>
      </c>
    </row>
    <row r="498" spans="1:5" ht="12.75">
      <c r="A498" t="s">
        <v>58</v>
      </c>
      <c r="E498" s="39" t="s">
        <v>5</v>
      </c>
    </row>
    <row r="499" spans="1:16" ht="25.5">
      <c r="A499" t="s">
        <v>50</v>
      </c>
      <c s="34" t="s">
        <v>1202</v>
      </c>
      <c s="34" t="s">
        <v>1203</v>
      </c>
      <c s="35" t="s">
        <v>5</v>
      </c>
      <c s="6" t="s">
        <v>1204</v>
      </c>
      <c s="36" t="s">
        <v>124</v>
      </c>
      <c s="37">
        <v>4</v>
      </c>
      <c s="36">
        <v>0</v>
      </c>
      <c s="36">
        <f>ROUND(G499*H499,6)</f>
      </c>
      <c r="L499" s="38">
        <v>0</v>
      </c>
      <c s="32">
        <f>ROUND(ROUND(L499,2)*ROUND(G499,3),2)</f>
      </c>
      <c s="36" t="s">
        <v>55</v>
      </c>
      <c>
        <f>(M499*21)/100</f>
      </c>
      <c t="s">
        <v>28</v>
      </c>
    </row>
    <row r="500" spans="1:5" ht="25.5">
      <c r="A500" s="35" t="s">
        <v>56</v>
      </c>
      <c r="E500" s="39" t="s">
        <v>1204</v>
      </c>
    </row>
    <row r="501" spans="1:5" ht="25.5">
      <c r="A501" s="35" t="s">
        <v>57</v>
      </c>
      <c r="E501" s="40" t="s">
        <v>513</v>
      </c>
    </row>
    <row r="502" spans="1:5" ht="12.75">
      <c r="A502" t="s">
        <v>58</v>
      </c>
      <c r="E502" s="39" t="s">
        <v>5</v>
      </c>
    </row>
    <row r="503" spans="1:13" ht="12.75">
      <c r="A503" t="s">
        <v>47</v>
      </c>
      <c r="C503" s="31" t="s">
        <v>699</v>
      </c>
      <c r="E503" s="33" t="s">
        <v>700</v>
      </c>
      <c r="J503" s="32">
        <f>0</f>
      </c>
      <c s="32">
        <f>0</f>
      </c>
      <c s="32">
        <f>0+L504+L508+L512+L516+L520+L524+L528+L532+L536+L540+L544+L548+L552</f>
      </c>
      <c s="32">
        <f>0+M504+M508+M512+M516+M520+M524+M528+M532+M536+M540+M544+M548+M552</f>
      </c>
    </row>
    <row r="504" spans="1:16" ht="25.5">
      <c r="A504" t="s">
        <v>50</v>
      </c>
      <c s="34" t="s">
        <v>1205</v>
      </c>
      <c s="34" t="s">
        <v>1206</v>
      </c>
      <c s="35" t="s">
        <v>5</v>
      </c>
      <c s="6" t="s">
        <v>1207</v>
      </c>
      <c s="36" t="s">
        <v>74</v>
      </c>
      <c s="37">
        <v>1472.97</v>
      </c>
      <c s="36">
        <v>0</v>
      </c>
      <c s="36">
        <f>ROUND(G504*H504,6)</f>
      </c>
      <c r="L504" s="38">
        <v>0</v>
      </c>
      <c s="32">
        <f>ROUND(ROUND(L504,2)*ROUND(G504,3),2)</f>
      </c>
      <c s="36" t="s">
        <v>184</v>
      </c>
      <c>
        <f>(M504*21)/100</f>
      </c>
      <c t="s">
        <v>28</v>
      </c>
    </row>
    <row r="505" spans="1:5" ht="25.5">
      <c r="A505" s="35" t="s">
        <v>56</v>
      </c>
      <c r="E505" s="39" t="s">
        <v>1207</v>
      </c>
    </row>
    <row r="506" spans="1:5" ht="12.75">
      <c r="A506" s="35" t="s">
        <v>57</v>
      </c>
      <c r="E506" s="40" t="s">
        <v>5</v>
      </c>
    </row>
    <row r="507" spans="1:5" ht="12.75">
      <c r="A507" t="s">
        <v>58</v>
      </c>
      <c r="E507" s="39" t="s">
        <v>5</v>
      </c>
    </row>
    <row r="508" spans="1:16" ht="25.5">
      <c r="A508" t="s">
        <v>50</v>
      </c>
      <c s="34" t="s">
        <v>1208</v>
      </c>
      <c s="34" t="s">
        <v>1209</v>
      </c>
      <c s="35" t="s">
        <v>5</v>
      </c>
      <c s="6" t="s">
        <v>1210</v>
      </c>
      <c s="36" t="s">
        <v>74</v>
      </c>
      <c s="37">
        <v>554.213</v>
      </c>
      <c s="36">
        <v>0</v>
      </c>
      <c s="36">
        <f>ROUND(G508*H508,6)</f>
      </c>
      <c r="L508" s="38">
        <v>0</v>
      </c>
      <c s="32">
        <f>ROUND(ROUND(L508,2)*ROUND(G508,3),2)</f>
      </c>
      <c s="36" t="s">
        <v>184</v>
      </c>
      <c>
        <f>(M508*21)/100</f>
      </c>
      <c t="s">
        <v>28</v>
      </c>
    </row>
    <row r="509" spans="1:5" ht="25.5">
      <c r="A509" s="35" t="s">
        <v>56</v>
      </c>
      <c r="E509" s="39" t="s">
        <v>1210</v>
      </c>
    </row>
    <row r="510" spans="1:5" ht="76.5">
      <c r="A510" s="35" t="s">
        <v>57</v>
      </c>
      <c r="E510" s="40" t="s">
        <v>1211</v>
      </c>
    </row>
    <row r="511" spans="1:5" ht="12.75">
      <c r="A511" t="s">
        <v>58</v>
      </c>
      <c r="E511" s="39" t="s">
        <v>5</v>
      </c>
    </row>
    <row r="512" spans="1:16" ht="12.75">
      <c r="A512" t="s">
        <v>50</v>
      </c>
      <c s="34" t="s">
        <v>1212</v>
      </c>
      <c s="34" t="s">
        <v>1213</v>
      </c>
      <c s="35" t="s">
        <v>5</v>
      </c>
      <c s="6" t="s">
        <v>1214</v>
      </c>
      <c s="36" t="s">
        <v>470</v>
      </c>
      <c s="37">
        <v>0.831</v>
      </c>
      <c s="36">
        <v>1</v>
      </c>
      <c s="36">
        <f>ROUND(G512*H512,6)</f>
      </c>
      <c r="L512" s="38">
        <v>0</v>
      </c>
      <c s="32">
        <f>ROUND(ROUND(L512,2)*ROUND(G512,3),2)</f>
      </c>
      <c s="36" t="s">
        <v>184</v>
      </c>
      <c>
        <f>(M512*21)/100</f>
      </c>
      <c t="s">
        <v>28</v>
      </c>
    </row>
    <row r="513" spans="1:5" ht="12.75">
      <c r="A513" s="35" t="s">
        <v>56</v>
      </c>
      <c r="E513" s="39" t="s">
        <v>1214</v>
      </c>
    </row>
    <row r="514" spans="1:5" ht="25.5">
      <c r="A514" s="35" t="s">
        <v>57</v>
      </c>
      <c r="E514" s="40" t="s">
        <v>1215</v>
      </c>
    </row>
    <row r="515" spans="1:5" ht="12.75">
      <c r="A515" t="s">
        <v>58</v>
      </c>
      <c r="E515" s="39" t="s">
        <v>5</v>
      </c>
    </row>
    <row r="516" spans="1:16" ht="12.75">
      <c r="A516" t="s">
        <v>50</v>
      </c>
      <c s="34" t="s">
        <v>1216</v>
      </c>
      <c s="34" t="s">
        <v>1217</v>
      </c>
      <c s="35" t="s">
        <v>5</v>
      </c>
      <c s="6" t="s">
        <v>1218</v>
      </c>
      <c s="36" t="s">
        <v>74</v>
      </c>
      <c s="37">
        <v>1335.96</v>
      </c>
      <c s="36">
        <v>0.0004</v>
      </c>
      <c s="36">
        <f>ROUND(G516*H516,6)</f>
      </c>
      <c r="L516" s="38">
        <v>0</v>
      </c>
      <c s="32">
        <f>ROUND(ROUND(L516,2)*ROUND(G516,3),2)</f>
      </c>
      <c s="36" t="s">
        <v>184</v>
      </c>
      <c>
        <f>(M516*21)/100</f>
      </c>
      <c t="s">
        <v>28</v>
      </c>
    </row>
    <row r="517" spans="1:5" ht="12.75">
      <c r="A517" s="35" t="s">
        <v>56</v>
      </c>
      <c r="E517" s="39" t="s">
        <v>1218</v>
      </c>
    </row>
    <row r="518" spans="1:5" ht="409.5">
      <c r="A518" s="35" t="s">
        <v>57</v>
      </c>
      <c r="E518" s="42" t="s">
        <v>1219</v>
      </c>
    </row>
    <row r="519" spans="1:5" ht="12.75">
      <c r="A519" t="s">
        <v>58</v>
      </c>
      <c r="E519" s="39" t="s">
        <v>5</v>
      </c>
    </row>
    <row r="520" spans="1:16" ht="12.75">
      <c r="A520" t="s">
        <v>50</v>
      </c>
      <c s="34" t="s">
        <v>1220</v>
      </c>
      <c s="34" t="s">
        <v>1221</v>
      </c>
      <c s="35" t="s">
        <v>5</v>
      </c>
      <c s="6" t="s">
        <v>1222</v>
      </c>
      <c s="36" t="s">
        <v>74</v>
      </c>
      <c s="37">
        <v>554.213</v>
      </c>
      <c s="36">
        <v>0.0004</v>
      </c>
      <c s="36">
        <f>ROUND(G520*H520,6)</f>
      </c>
      <c r="L520" s="38">
        <v>0</v>
      </c>
      <c s="32">
        <f>ROUND(ROUND(L520,2)*ROUND(G520,3),2)</f>
      </c>
      <c s="36" t="s">
        <v>184</v>
      </c>
      <c>
        <f>(M520*21)/100</f>
      </c>
      <c t="s">
        <v>28</v>
      </c>
    </row>
    <row r="521" spans="1:5" ht="12.75">
      <c r="A521" s="35" t="s">
        <v>56</v>
      </c>
      <c r="E521" s="39" t="s">
        <v>1222</v>
      </c>
    </row>
    <row r="522" spans="1:5" ht="76.5">
      <c r="A522" s="35" t="s">
        <v>57</v>
      </c>
      <c r="E522" s="40" t="s">
        <v>1211</v>
      </c>
    </row>
    <row r="523" spans="1:5" ht="12.75">
      <c r="A523" t="s">
        <v>58</v>
      </c>
      <c r="E523" s="39" t="s">
        <v>5</v>
      </c>
    </row>
    <row r="524" spans="1:16" ht="38.25">
      <c r="A524" t="s">
        <v>50</v>
      </c>
      <c s="34" t="s">
        <v>1223</v>
      </c>
      <c s="34" t="s">
        <v>1224</v>
      </c>
      <c s="35" t="s">
        <v>5</v>
      </c>
      <c s="6" t="s">
        <v>1225</v>
      </c>
      <c s="36" t="s">
        <v>74</v>
      </c>
      <c s="37">
        <v>1405.522</v>
      </c>
      <c s="36">
        <v>0.0044</v>
      </c>
      <c s="36">
        <f>ROUND(G524*H524,6)</f>
      </c>
      <c r="L524" s="38">
        <v>0</v>
      </c>
      <c s="32">
        <f>ROUND(ROUND(L524,2)*ROUND(G524,3),2)</f>
      </c>
      <c s="36" t="s">
        <v>184</v>
      </c>
      <c>
        <f>(M524*21)/100</f>
      </c>
      <c t="s">
        <v>28</v>
      </c>
    </row>
    <row r="525" spans="1:5" ht="38.25">
      <c r="A525" s="35" t="s">
        <v>56</v>
      </c>
      <c r="E525" s="39" t="s">
        <v>1225</v>
      </c>
    </row>
    <row r="526" spans="1:5" ht="25.5">
      <c r="A526" s="35" t="s">
        <v>57</v>
      </c>
      <c r="E526" s="40" t="s">
        <v>1226</v>
      </c>
    </row>
    <row r="527" spans="1:5" ht="12.75">
      <c r="A527" t="s">
        <v>58</v>
      </c>
      <c r="E527" s="39" t="s">
        <v>5</v>
      </c>
    </row>
    <row r="528" spans="1:16" ht="12.75">
      <c r="A528" t="s">
        <v>50</v>
      </c>
      <c s="34" t="s">
        <v>1227</v>
      </c>
      <c s="34" t="s">
        <v>1228</v>
      </c>
      <c s="35" t="s">
        <v>5</v>
      </c>
      <c s="6" t="s">
        <v>1229</v>
      </c>
      <c s="36" t="s">
        <v>74</v>
      </c>
      <c s="37">
        <v>125.788</v>
      </c>
      <c s="36">
        <v>4E-05</v>
      </c>
      <c s="36">
        <f>ROUND(G528*H528,6)</f>
      </c>
      <c r="L528" s="38">
        <v>0</v>
      </c>
      <c s="32">
        <f>ROUND(ROUND(L528,2)*ROUND(G528,3),2)</f>
      </c>
      <c s="36" t="s">
        <v>184</v>
      </c>
      <c>
        <f>(M528*21)/100</f>
      </c>
      <c t="s">
        <v>28</v>
      </c>
    </row>
    <row r="529" spans="1:5" ht="12.75">
      <c r="A529" s="35" t="s">
        <v>56</v>
      </c>
      <c r="E529" s="39" t="s">
        <v>1229</v>
      </c>
    </row>
    <row r="530" spans="1:5" ht="51">
      <c r="A530" s="35" t="s">
        <v>57</v>
      </c>
      <c r="E530" s="40" t="s">
        <v>1230</v>
      </c>
    </row>
    <row r="531" spans="1:5" ht="12.75">
      <c r="A531" t="s">
        <v>58</v>
      </c>
      <c r="E531" s="39" t="s">
        <v>5</v>
      </c>
    </row>
    <row r="532" spans="1:16" ht="25.5">
      <c r="A532" t="s">
        <v>50</v>
      </c>
      <c s="34" t="s">
        <v>1231</v>
      </c>
      <c s="34" t="s">
        <v>1232</v>
      </c>
      <c s="35" t="s">
        <v>5</v>
      </c>
      <c s="6" t="s">
        <v>1233</v>
      </c>
      <c s="36" t="s">
        <v>74</v>
      </c>
      <c s="37">
        <v>153.587</v>
      </c>
      <c s="36">
        <v>0.0005</v>
      </c>
      <c s="36">
        <f>ROUND(G532*H532,6)</f>
      </c>
      <c r="L532" s="38">
        <v>0</v>
      </c>
      <c s="32">
        <f>ROUND(ROUND(L532,2)*ROUND(G532,3),2)</f>
      </c>
      <c s="36" t="s">
        <v>184</v>
      </c>
      <c>
        <f>(M532*21)/100</f>
      </c>
      <c t="s">
        <v>28</v>
      </c>
    </row>
    <row r="533" spans="1:5" ht="25.5">
      <c r="A533" s="35" t="s">
        <v>56</v>
      </c>
      <c r="E533" s="39" t="s">
        <v>1233</v>
      </c>
    </row>
    <row r="534" spans="1:5" ht="25.5">
      <c r="A534" s="35" t="s">
        <v>57</v>
      </c>
      <c r="E534" s="40" t="s">
        <v>1234</v>
      </c>
    </row>
    <row r="535" spans="1:5" ht="12.75">
      <c r="A535" t="s">
        <v>58</v>
      </c>
      <c r="E535" s="39" t="s">
        <v>5</v>
      </c>
    </row>
    <row r="536" spans="1:16" ht="25.5">
      <c r="A536" t="s">
        <v>50</v>
      </c>
      <c s="34" t="s">
        <v>1235</v>
      </c>
      <c s="34" t="s">
        <v>1236</v>
      </c>
      <c s="35" t="s">
        <v>5</v>
      </c>
      <c s="6" t="s">
        <v>1237</v>
      </c>
      <c s="36" t="s">
        <v>74</v>
      </c>
      <c s="37">
        <v>804.99</v>
      </c>
      <c s="36">
        <v>0.00018</v>
      </c>
      <c s="36">
        <f>ROUND(G536*H536,6)</f>
      </c>
      <c r="L536" s="38">
        <v>0</v>
      </c>
      <c s="32">
        <f>ROUND(ROUND(L536,2)*ROUND(G536,3),2)</f>
      </c>
      <c s="36" t="s">
        <v>184</v>
      </c>
      <c>
        <f>(M536*21)/100</f>
      </c>
      <c t="s">
        <v>28</v>
      </c>
    </row>
    <row r="537" spans="1:5" ht="25.5">
      <c r="A537" s="35" t="s">
        <v>56</v>
      </c>
      <c r="E537" s="39" t="s">
        <v>1237</v>
      </c>
    </row>
    <row r="538" spans="1:5" ht="12.75">
      <c r="A538" s="35" t="s">
        <v>57</v>
      </c>
      <c r="E538" s="40" t="s">
        <v>5</v>
      </c>
    </row>
    <row r="539" spans="1:5" ht="12.75">
      <c r="A539" t="s">
        <v>58</v>
      </c>
      <c r="E539" s="39" t="s">
        <v>5</v>
      </c>
    </row>
    <row r="540" spans="1:16" ht="25.5">
      <c r="A540" t="s">
        <v>50</v>
      </c>
      <c s="34" t="s">
        <v>1238</v>
      </c>
      <c s="34" t="s">
        <v>1239</v>
      </c>
      <c s="35" t="s">
        <v>5</v>
      </c>
      <c s="6" t="s">
        <v>1240</v>
      </c>
      <c s="36" t="s">
        <v>74</v>
      </c>
      <c s="37">
        <v>1851.477</v>
      </c>
      <c s="36">
        <v>0.0023</v>
      </c>
      <c s="36">
        <f>ROUND(G540*H540,6)</f>
      </c>
      <c r="L540" s="38">
        <v>0</v>
      </c>
      <c s="32">
        <f>ROUND(ROUND(L540,2)*ROUND(G540,3),2)</f>
      </c>
      <c s="36" t="s">
        <v>184</v>
      </c>
      <c>
        <f>(M540*21)/100</f>
      </c>
      <c t="s">
        <v>28</v>
      </c>
    </row>
    <row r="541" spans="1:5" ht="38.25">
      <c r="A541" s="35" t="s">
        <v>56</v>
      </c>
      <c r="E541" s="39" t="s">
        <v>1241</v>
      </c>
    </row>
    <row r="542" spans="1:5" ht="25.5">
      <c r="A542" s="35" t="s">
        <v>57</v>
      </c>
      <c r="E542" s="40" t="s">
        <v>1242</v>
      </c>
    </row>
    <row r="543" spans="1:5" ht="12.75">
      <c r="A543" t="s">
        <v>58</v>
      </c>
      <c r="E543" s="39" t="s">
        <v>5</v>
      </c>
    </row>
    <row r="544" spans="1:16" ht="38.25">
      <c r="A544" t="s">
        <v>50</v>
      </c>
      <c s="34" t="s">
        <v>1243</v>
      </c>
      <c s="34" t="s">
        <v>1244</v>
      </c>
      <c s="35" t="s">
        <v>5</v>
      </c>
      <c s="6" t="s">
        <v>1245</v>
      </c>
      <c s="36" t="s">
        <v>470</v>
      </c>
      <c s="37">
        <v>7.853</v>
      </c>
      <c s="36">
        <v>0</v>
      </c>
      <c s="36">
        <f>ROUND(G544*H544,6)</f>
      </c>
      <c r="L544" s="38">
        <v>0</v>
      </c>
      <c s="32">
        <f>ROUND(ROUND(L544,2)*ROUND(G544,3),2)</f>
      </c>
      <c s="36" t="s">
        <v>184</v>
      </c>
      <c>
        <f>(M544*21)/100</f>
      </c>
      <c t="s">
        <v>28</v>
      </c>
    </row>
    <row r="545" spans="1:5" ht="38.25">
      <c r="A545" s="35" t="s">
        <v>56</v>
      </c>
      <c r="E545" s="39" t="s">
        <v>1246</v>
      </c>
    </row>
    <row r="546" spans="1:5" ht="12.75">
      <c r="A546" s="35" t="s">
        <v>57</v>
      </c>
      <c r="E546" s="40" t="s">
        <v>5</v>
      </c>
    </row>
    <row r="547" spans="1:5" ht="12.75">
      <c r="A547" t="s">
        <v>58</v>
      </c>
      <c r="E547" s="39" t="s">
        <v>5</v>
      </c>
    </row>
    <row r="548" spans="1:16" ht="38.25">
      <c r="A548" t="s">
        <v>50</v>
      </c>
      <c s="34" t="s">
        <v>1247</v>
      </c>
      <c s="34" t="s">
        <v>1248</v>
      </c>
      <c s="35" t="s">
        <v>5</v>
      </c>
      <c s="6" t="s">
        <v>1249</v>
      </c>
      <c s="36" t="s">
        <v>470</v>
      </c>
      <c s="37">
        <v>7.853</v>
      </c>
      <c s="36">
        <v>0</v>
      </c>
      <c s="36">
        <f>ROUND(G548*H548,6)</f>
      </c>
      <c r="L548" s="38">
        <v>0</v>
      </c>
      <c s="32">
        <f>ROUND(ROUND(L548,2)*ROUND(G548,3),2)</f>
      </c>
      <c s="36" t="s">
        <v>184</v>
      </c>
      <c>
        <f>(M548*21)/100</f>
      </c>
      <c t="s">
        <v>28</v>
      </c>
    </row>
    <row r="549" spans="1:5" ht="38.25">
      <c r="A549" s="35" t="s">
        <v>56</v>
      </c>
      <c r="E549" s="39" t="s">
        <v>1250</v>
      </c>
    </row>
    <row r="550" spans="1:5" ht="12.75">
      <c r="A550" s="35" t="s">
        <v>57</v>
      </c>
      <c r="E550" s="40" t="s">
        <v>5</v>
      </c>
    </row>
    <row r="551" spans="1:5" ht="12.75">
      <c r="A551" t="s">
        <v>58</v>
      </c>
      <c r="E551" s="39" t="s">
        <v>5</v>
      </c>
    </row>
    <row r="552" spans="1:16" ht="38.25">
      <c r="A552" t="s">
        <v>50</v>
      </c>
      <c s="34" t="s">
        <v>1251</v>
      </c>
      <c s="34" t="s">
        <v>1252</v>
      </c>
      <c s="35" t="s">
        <v>5</v>
      </c>
      <c s="6" t="s">
        <v>1253</v>
      </c>
      <c s="36" t="s">
        <v>470</v>
      </c>
      <c s="37">
        <v>7.853</v>
      </c>
      <c s="36">
        <v>0</v>
      </c>
      <c s="36">
        <f>ROUND(G552*H552,6)</f>
      </c>
      <c r="L552" s="38">
        <v>0</v>
      </c>
      <c s="32">
        <f>ROUND(ROUND(L552,2)*ROUND(G552,3),2)</f>
      </c>
      <c s="36" t="s">
        <v>184</v>
      </c>
      <c>
        <f>(M552*21)/100</f>
      </c>
      <c t="s">
        <v>28</v>
      </c>
    </row>
    <row r="553" spans="1:5" ht="38.25">
      <c r="A553" s="35" t="s">
        <v>56</v>
      </c>
      <c r="E553" s="39" t="s">
        <v>1254</v>
      </c>
    </row>
    <row r="554" spans="1:5" ht="12.75">
      <c r="A554" s="35" t="s">
        <v>57</v>
      </c>
      <c r="E554" s="40" t="s">
        <v>5</v>
      </c>
    </row>
    <row r="555" spans="1:5" ht="12.75">
      <c r="A555" t="s">
        <v>58</v>
      </c>
      <c r="E555" s="39" t="s">
        <v>5</v>
      </c>
    </row>
    <row r="556" spans="1:13" ht="12.75">
      <c r="A556" t="s">
        <v>47</v>
      </c>
      <c r="C556" s="31" t="s">
        <v>1255</v>
      </c>
      <c r="E556" s="33" t="s">
        <v>1256</v>
      </c>
      <c r="J556" s="32">
        <f>0</f>
      </c>
      <c s="32">
        <f>0</f>
      </c>
      <c s="32">
        <f>0+L557+L561+L565+L569+L573+L577+L581+L585+L589+L593+L597+L601+L605+L609+L613+L617+L621+L625+L629+L633+L637</f>
      </c>
      <c s="32">
        <f>0+M557+M561+M565+M569+M573+M577+M581+M585+M589+M593+M597+M601+M605+M609+M613+M617+M621+M625+M629+M633+M637</f>
      </c>
    </row>
    <row r="557" spans="1:16" ht="25.5">
      <c r="A557" t="s">
        <v>50</v>
      </c>
      <c s="34" t="s">
        <v>1257</v>
      </c>
      <c s="34" t="s">
        <v>1258</v>
      </c>
      <c s="35" t="s">
        <v>5</v>
      </c>
      <c s="6" t="s">
        <v>1259</v>
      </c>
      <c s="36" t="s">
        <v>74</v>
      </c>
      <c s="37">
        <v>623.41</v>
      </c>
      <c s="36">
        <v>0</v>
      </c>
      <c s="36">
        <f>ROUND(G557*H557,6)</f>
      </c>
      <c r="L557" s="38">
        <v>0</v>
      </c>
      <c s="32">
        <f>ROUND(ROUND(L557,2)*ROUND(G557,3),2)</f>
      </c>
      <c s="36" t="s">
        <v>184</v>
      </c>
      <c>
        <f>(M557*21)/100</f>
      </c>
      <c t="s">
        <v>28</v>
      </c>
    </row>
    <row r="558" spans="1:5" ht="25.5">
      <c r="A558" s="35" t="s">
        <v>56</v>
      </c>
      <c r="E558" s="39" t="s">
        <v>1259</v>
      </c>
    </row>
    <row r="559" spans="1:5" ht="12.75">
      <c r="A559" s="35" t="s">
        <v>57</v>
      </c>
      <c r="E559" s="40" t="s">
        <v>5</v>
      </c>
    </row>
    <row r="560" spans="1:5" ht="12.75">
      <c r="A560" t="s">
        <v>58</v>
      </c>
      <c r="E560" s="39" t="s">
        <v>5</v>
      </c>
    </row>
    <row r="561" spans="1:16" ht="12.75">
      <c r="A561" t="s">
        <v>50</v>
      </c>
      <c s="34" t="s">
        <v>1260</v>
      </c>
      <c s="34" t="s">
        <v>1261</v>
      </c>
      <c s="35" t="s">
        <v>5</v>
      </c>
      <c s="6" t="s">
        <v>1262</v>
      </c>
      <c s="36" t="s">
        <v>74</v>
      </c>
      <c s="37">
        <v>623.41</v>
      </c>
      <c s="36">
        <v>0.0012</v>
      </c>
      <c s="36">
        <f>ROUND(G561*H561,6)</f>
      </c>
      <c r="L561" s="38">
        <v>0</v>
      </c>
      <c s="32">
        <f>ROUND(ROUND(L561,2)*ROUND(G561,3),2)</f>
      </c>
      <c s="36" t="s">
        <v>184</v>
      </c>
      <c>
        <f>(M561*21)/100</f>
      </c>
      <c t="s">
        <v>28</v>
      </c>
    </row>
    <row r="562" spans="1:5" ht="12.75">
      <c r="A562" s="35" t="s">
        <v>56</v>
      </c>
      <c r="E562" s="39" t="s">
        <v>1262</v>
      </c>
    </row>
    <row r="563" spans="1:5" ht="12.75">
      <c r="A563" s="35" t="s">
        <v>57</v>
      </c>
      <c r="E563" s="40" t="s">
        <v>5</v>
      </c>
    </row>
    <row r="564" spans="1:5" ht="12.75">
      <c r="A564" t="s">
        <v>58</v>
      </c>
      <c r="E564" s="39" t="s">
        <v>5</v>
      </c>
    </row>
    <row r="565" spans="1:16" ht="25.5">
      <c r="A565" t="s">
        <v>50</v>
      </c>
      <c s="34" t="s">
        <v>1263</v>
      </c>
      <c s="34" t="s">
        <v>1264</v>
      </c>
      <c s="35" t="s">
        <v>5</v>
      </c>
      <c s="6" t="s">
        <v>1265</v>
      </c>
      <c s="36" t="s">
        <v>74</v>
      </c>
      <c s="37">
        <v>651.65</v>
      </c>
      <c s="36">
        <v>0</v>
      </c>
      <c s="36">
        <f>ROUND(G565*H565,6)</f>
      </c>
      <c r="L565" s="38">
        <v>0</v>
      </c>
      <c s="32">
        <f>ROUND(ROUND(L565,2)*ROUND(G565,3),2)</f>
      </c>
      <c s="36" t="s">
        <v>184</v>
      </c>
      <c>
        <f>(M565*21)/100</f>
      </c>
      <c t="s">
        <v>28</v>
      </c>
    </row>
    <row r="566" spans="1:5" ht="25.5">
      <c r="A566" s="35" t="s">
        <v>56</v>
      </c>
      <c r="E566" s="39" t="s">
        <v>1265</v>
      </c>
    </row>
    <row r="567" spans="1:5" ht="12.75">
      <c r="A567" s="35" t="s">
        <v>57</v>
      </c>
      <c r="E567" s="40" t="s">
        <v>5</v>
      </c>
    </row>
    <row r="568" spans="1:5" ht="12.75">
      <c r="A568" t="s">
        <v>58</v>
      </c>
      <c r="E568" s="39" t="s">
        <v>5</v>
      </c>
    </row>
    <row r="569" spans="1:16" ht="12.75">
      <c r="A569" t="s">
        <v>50</v>
      </c>
      <c s="34" t="s">
        <v>1266</v>
      </c>
      <c s="34" t="s">
        <v>1261</v>
      </c>
      <c s="35" t="s">
        <v>51</v>
      </c>
      <c s="6" t="s">
        <v>1262</v>
      </c>
      <c s="36" t="s">
        <v>74</v>
      </c>
      <c s="37">
        <v>1323.084</v>
      </c>
      <c s="36">
        <v>0.0012</v>
      </c>
      <c s="36">
        <f>ROUND(G569*H569,6)</f>
      </c>
      <c r="L569" s="38">
        <v>0</v>
      </c>
      <c s="32">
        <f>ROUND(ROUND(L569,2)*ROUND(G569,3),2)</f>
      </c>
      <c s="36" t="s">
        <v>184</v>
      </c>
      <c>
        <f>(M569*21)/100</f>
      </c>
      <c t="s">
        <v>28</v>
      </c>
    </row>
    <row r="570" spans="1:5" ht="12.75">
      <c r="A570" s="35" t="s">
        <v>56</v>
      </c>
      <c r="E570" s="39" t="s">
        <v>1262</v>
      </c>
    </row>
    <row r="571" spans="1:5" ht="25.5">
      <c r="A571" s="35" t="s">
        <v>57</v>
      </c>
      <c r="E571" s="40" t="s">
        <v>1267</v>
      </c>
    </row>
    <row r="572" spans="1:5" ht="12.75">
      <c r="A572" t="s">
        <v>58</v>
      </c>
      <c r="E572" s="39" t="s">
        <v>5</v>
      </c>
    </row>
    <row r="573" spans="1:16" ht="25.5">
      <c r="A573" t="s">
        <v>50</v>
      </c>
      <c s="34" t="s">
        <v>1268</v>
      </c>
      <c s="34" t="s">
        <v>1269</v>
      </c>
      <c s="35" t="s">
        <v>5</v>
      </c>
      <c s="6" t="s">
        <v>1270</v>
      </c>
      <c s="36" t="s">
        <v>74</v>
      </c>
      <c s="37">
        <v>716.2</v>
      </c>
      <c s="36">
        <v>0</v>
      </c>
      <c s="36">
        <f>ROUND(G573*H573,6)</f>
      </c>
      <c r="L573" s="38">
        <v>0</v>
      </c>
      <c s="32">
        <f>ROUND(ROUND(L573,2)*ROUND(G573,3),2)</f>
      </c>
      <c s="36" t="s">
        <v>184</v>
      </c>
      <c>
        <f>(M573*21)/100</f>
      </c>
      <c t="s">
        <v>28</v>
      </c>
    </row>
    <row r="574" spans="1:5" ht="25.5">
      <c r="A574" s="35" t="s">
        <v>56</v>
      </c>
      <c r="E574" s="39" t="s">
        <v>1270</v>
      </c>
    </row>
    <row r="575" spans="1:5" ht="12.75">
      <c r="A575" s="35" t="s">
        <v>57</v>
      </c>
      <c r="E575" s="40" t="s">
        <v>5</v>
      </c>
    </row>
    <row r="576" spans="1:5" ht="12.75">
      <c r="A576" t="s">
        <v>58</v>
      </c>
      <c r="E576" s="39" t="s">
        <v>5</v>
      </c>
    </row>
    <row r="577" spans="1:16" ht="25.5">
      <c r="A577" t="s">
        <v>50</v>
      </c>
      <c s="34" t="s">
        <v>1271</v>
      </c>
      <c s="34" t="s">
        <v>1272</v>
      </c>
      <c s="35" t="s">
        <v>5</v>
      </c>
      <c s="6" t="s">
        <v>1273</v>
      </c>
      <c s="36" t="s">
        <v>74</v>
      </c>
      <c s="37">
        <v>117.645</v>
      </c>
      <c s="36">
        <v>0.04</v>
      </c>
      <c s="36">
        <f>ROUND(G577*H577,6)</f>
      </c>
      <c r="L577" s="38">
        <v>0</v>
      </c>
      <c s="32">
        <f>ROUND(ROUND(L577,2)*ROUND(G577,3),2)</f>
      </c>
      <c s="36" t="s">
        <v>184</v>
      </c>
      <c>
        <f>(M577*21)/100</f>
      </c>
      <c t="s">
        <v>28</v>
      </c>
    </row>
    <row r="578" spans="1:5" ht="25.5">
      <c r="A578" s="35" t="s">
        <v>56</v>
      </c>
      <c r="E578" s="39" t="s">
        <v>1273</v>
      </c>
    </row>
    <row r="579" spans="1:5" ht="38.25">
      <c r="A579" s="35" t="s">
        <v>57</v>
      </c>
      <c r="E579" s="42" t="s">
        <v>1274</v>
      </c>
    </row>
    <row r="580" spans="1:5" ht="12.75">
      <c r="A580" t="s">
        <v>58</v>
      </c>
      <c r="E580" s="39" t="s">
        <v>5</v>
      </c>
    </row>
    <row r="581" spans="1:16" ht="12.75">
      <c r="A581" t="s">
        <v>50</v>
      </c>
      <c s="34" t="s">
        <v>1275</v>
      </c>
      <c s="34" t="s">
        <v>1276</v>
      </c>
      <c s="35" t="s">
        <v>5</v>
      </c>
      <c s="6" t="s">
        <v>1277</v>
      </c>
      <c s="36" t="s">
        <v>74</v>
      </c>
      <c s="37">
        <v>1350.58</v>
      </c>
      <c s="36">
        <v>0.01</v>
      </c>
      <c s="36">
        <f>ROUND(G581*H581,6)</f>
      </c>
      <c r="L581" s="38">
        <v>0</v>
      </c>
      <c s="32">
        <f>ROUND(ROUND(L581,2)*ROUND(G581,3),2)</f>
      </c>
      <c s="36" t="s">
        <v>184</v>
      </c>
      <c>
        <f>(M581*21)/100</f>
      </c>
      <c t="s">
        <v>28</v>
      </c>
    </row>
    <row r="582" spans="1:5" ht="12.75">
      <c r="A582" s="35" t="s">
        <v>56</v>
      </c>
      <c r="E582" s="39" t="s">
        <v>1277</v>
      </c>
    </row>
    <row r="583" spans="1:5" ht="25.5">
      <c r="A583" s="35" t="s">
        <v>57</v>
      </c>
      <c r="E583" s="40" t="s">
        <v>1278</v>
      </c>
    </row>
    <row r="584" spans="1:5" ht="12.75">
      <c r="A584" t="s">
        <v>58</v>
      </c>
      <c r="E584" s="39" t="s">
        <v>5</v>
      </c>
    </row>
    <row r="585" spans="1:16" ht="25.5">
      <c r="A585" t="s">
        <v>50</v>
      </c>
      <c s="34" t="s">
        <v>1279</v>
      </c>
      <c s="34" t="s">
        <v>1280</v>
      </c>
      <c s="35" t="s">
        <v>5</v>
      </c>
      <c s="6" t="s">
        <v>1281</v>
      </c>
      <c s="36" t="s">
        <v>74</v>
      </c>
      <c s="37">
        <v>613.9</v>
      </c>
      <c s="36">
        <v>0.00093</v>
      </c>
      <c s="36">
        <f>ROUND(G585*H585,6)</f>
      </c>
      <c r="L585" s="38">
        <v>0</v>
      </c>
      <c s="32">
        <f>ROUND(ROUND(L585,2)*ROUND(G585,3),2)</f>
      </c>
      <c s="36" t="s">
        <v>184</v>
      </c>
      <c>
        <f>(M585*21)/100</f>
      </c>
      <c t="s">
        <v>28</v>
      </c>
    </row>
    <row r="586" spans="1:5" ht="25.5">
      <c r="A586" s="35" t="s">
        <v>56</v>
      </c>
      <c r="E586" s="39" t="s">
        <v>1281</v>
      </c>
    </row>
    <row r="587" spans="1:5" ht="12.75">
      <c r="A587" s="35" t="s">
        <v>57</v>
      </c>
      <c r="E587" s="40" t="s">
        <v>5</v>
      </c>
    </row>
    <row r="588" spans="1:5" ht="12.75">
      <c r="A588" t="s">
        <v>58</v>
      </c>
      <c r="E588" s="39" t="s">
        <v>5</v>
      </c>
    </row>
    <row r="589" spans="1:16" ht="25.5">
      <c r="A589" t="s">
        <v>50</v>
      </c>
      <c s="34" t="s">
        <v>1282</v>
      </c>
      <c s="34" t="s">
        <v>1283</v>
      </c>
      <c s="35" t="s">
        <v>5</v>
      </c>
      <c s="6" t="s">
        <v>1284</v>
      </c>
      <c s="36" t="s">
        <v>74</v>
      </c>
      <c s="37">
        <v>613.9</v>
      </c>
      <c s="36">
        <v>0.00334</v>
      </c>
      <c s="36">
        <f>ROUND(G589*H589,6)</f>
      </c>
      <c r="L589" s="38">
        <v>0</v>
      </c>
      <c s="32">
        <f>ROUND(ROUND(L589,2)*ROUND(G589,3),2)</f>
      </c>
      <c s="36" t="s">
        <v>184</v>
      </c>
      <c>
        <f>(M589*21)/100</f>
      </c>
      <c t="s">
        <v>28</v>
      </c>
    </row>
    <row r="590" spans="1:5" ht="25.5">
      <c r="A590" s="35" t="s">
        <v>56</v>
      </c>
      <c r="E590" s="39" t="s">
        <v>1284</v>
      </c>
    </row>
    <row r="591" spans="1:5" ht="12.75">
      <c r="A591" s="35" t="s">
        <v>57</v>
      </c>
      <c r="E591" s="40" t="s">
        <v>5</v>
      </c>
    </row>
    <row r="592" spans="1:5" ht="12.75">
      <c r="A592" t="s">
        <v>58</v>
      </c>
      <c r="E592" s="39" t="s">
        <v>5</v>
      </c>
    </row>
    <row r="593" spans="1:16" ht="25.5">
      <c r="A593" t="s">
        <v>50</v>
      </c>
      <c s="34" t="s">
        <v>1285</v>
      </c>
      <c s="34" t="s">
        <v>1286</v>
      </c>
      <c s="35" t="s">
        <v>5</v>
      </c>
      <c s="6" t="s">
        <v>1287</v>
      </c>
      <c s="36" t="s">
        <v>93</v>
      </c>
      <c s="37">
        <v>184.17</v>
      </c>
      <c s="36">
        <v>0</v>
      </c>
      <c s="36">
        <f>ROUND(G593*H593,6)</f>
      </c>
      <c r="L593" s="38">
        <v>0</v>
      </c>
      <c s="32">
        <f>ROUND(ROUND(L593,2)*ROUND(G593,3),2)</f>
      </c>
      <c s="36" t="s">
        <v>184</v>
      </c>
      <c>
        <f>(M593*21)/100</f>
      </c>
      <c t="s">
        <v>28</v>
      </c>
    </row>
    <row r="594" spans="1:5" ht="25.5">
      <c r="A594" s="35" t="s">
        <v>56</v>
      </c>
      <c r="E594" s="39" t="s">
        <v>1287</v>
      </c>
    </row>
    <row r="595" spans="1:5" ht="25.5">
      <c r="A595" s="35" t="s">
        <v>57</v>
      </c>
      <c r="E595" s="40" t="s">
        <v>1288</v>
      </c>
    </row>
    <row r="596" spans="1:5" ht="12.75">
      <c r="A596" t="s">
        <v>58</v>
      </c>
      <c r="E596" s="39" t="s">
        <v>5</v>
      </c>
    </row>
    <row r="597" spans="1:16" ht="25.5">
      <c r="A597" t="s">
        <v>50</v>
      </c>
      <c s="34" t="s">
        <v>1289</v>
      </c>
      <c s="34" t="s">
        <v>1290</v>
      </c>
      <c s="35" t="s">
        <v>5</v>
      </c>
      <c s="6" t="s">
        <v>1291</v>
      </c>
      <c s="36" t="s">
        <v>74</v>
      </c>
      <c s="37">
        <v>634.5</v>
      </c>
      <c s="36">
        <v>0</v>
      </c>
      <c s="36">
        <f>ROUND(G597*H597,6)</f>
      </c>
      <c r="L597" s="38">
        <v>0</v>
      </c>
      <c s="32">
        <f>ROUND(ROUND(L597,2)*ROUND(G597,3),2)</f>
      </c>
      <c s="36" t="s">
        <v>184</v>
      </c>
      <c>
        <f>(M597*21)/100</f>
      </c>
      <c t="s">
        <v>28</v>
      </c>
    </row>
    <row r="598" spans="1:5" ht="25.5">
      <c r="A598" s="35" t="s">
        <v>56</v>
      </c>
      <c r="E598" s="39" t="s">
        <v>1291</v>
      </c>
    </row>
    <row r="599" spans="1:5" ht="25.5">
      <c r="A599" s="35" t="s">
        <v>57</v>
      </c>
      <c r="E599" s="40" t="s">
        <v>1292</v>
      </c>
    </row>
    <row r="600" spans="1:5" ht="12.75">
      <c r="A600" t="s">
        <v>58</v>
      </c>
      <c r="E600" s="39" t="s">
        <v>5</v>
      </c>
    </row>
    <row r="601" spans="1:16" ht="12.75">
      <c r="A601" t="s">
        <v>50</v>
      </c>
      <c s="34" t="s">
        <v>1293</v>
      </c>
      <c s="34" t="s">
        <v>1294</v>
      </c>
      <c s="35" t="s">
        <v>5</v>
      </c>
      <c s="6" t="s">
        <v>1295</v>
      </c>
      <c s="36" t="s">
        <v>74</v>
      </c>
      <c s="37">
        <v>666.225</v>
      </c>
      <c s="36">
        <v>0.0042</v>
      </c>
      <c s="36">
        <f>ROUND(G601*H601,6)</f>
      </c>
      <c r="L601" s="38">
        <v>0</v>
      </c>
      <c s="32">
        <f>ROUND(ROUND(L601,2)*ROUND(G601,3),2)</f>
      </c>
      <c s="36" t="s">
        <v>184</v>
      </c>
      <c>
        <f>(M601*21)/100</f>
      </c>
      <c t="s">
        <v>28</v>
      </c>
    </row>
    <row r="602" spans="1:5" ht="12.75">
      <c r="A602" s="35" t="s">
        <v>56</v>
      </c>
      <c r="E602" s="39" t="s">
        <v>1295</v>
      </c>
    </row>
    <row r="603" spans="1:5" ht="25.5">
      <c r="A603" s="35" t="s">
        <v>57</v>
      </c>
      <c r="E603" s="40" t="s">
        <v>1296</v>
      </c>
    </row>
    <row r="604" spans="1:5" ht="12.75">
      <c r="A604" t="s">
        <v>58</v>
      </c>
      <c r="E604" s="39" t="s">
        <v>5</v>
      </c>
    </row>
    <row r="605" spans="1:16" ht="25.5">
      <c r="A605" t="s">
        <v>50</v>
      </c>
      <c s="34" t="s">
        <v>1297</v>
      </c>
      <c s="34" t="s">
        <v>1298</v>
      </c>
      <c s="35" t="s">
        <v>5</v>
      </c>
      <c s="6" t="s">
        <v>1299</v>
      </c>
      <c s="36" t="s">
        <v>74</v>
      </c>
      <c s="37">
        <v>634.5</v>
      </c>
      <c s="36">
        <v>1E-05</v>
      </c>
      <c s="36">
        <f>ROUND(G605*H605,6)</f>
      </c>
      <c r="L605" s="38">
        <v>0</v>
      </c>
      <c s="32">
        <f>ROUND(ROUND(L605,2)*ROUND(G605,3),2)</f>
      </c>
      <c s="36" t="s">
        <v>184</v>
      </c>
      <c>
        <f>(M605*21)/100</f>
      </c>
      <c t="s">
        <v>28</v>
      </c>
    </row>
    <row r="606" spans="1:5" ht="25.5">
      <c r="A606" s="35" t="s">
        <v>56</v>
      </c>
      <c r="E606" s="39" t="s">
        <v>1300</v>
      </c>
    </row>
    <row r="607" spans="1:5" ht="25.5">
      <c r="A607" s="35" t="s">
        <v>57</v>
      </c>
      <c r="E607" s="40" t="s">
        <v>1292</v>
      </c>
    </row>
    <row r="608" spans="1:5" ht="12.75">
      <c r="A608" t="s">
        <v>58</v>
      </c>
      <c r="E608" s="39" t="s">
        <v>5</v>
      </c>
    </row>
    <row r="609" spans="1:16" ht="25.5">
      <c r="A609" t="s">
        <v>50</v>
      </c>
      <c s="34" t="s">
        <v>1301</v>
      </c>
      <c s="34" t="s">
        <v>1302</v>
      </c>
      <c s="35" t="s">
        <v>5</v>
      </c>
      <c s="6" t="s">
        <v>1303</v>
      </c>
      <c s="36" t="s">
        <v>74</v>
      </c>
      <c s="37">
        <v>739.51</v>
      </c>
      <c s="36">
        <v>0.00022</v>
      </c>
      <c s="36">
        <f>ROUND(G609*H609,6)</f>
      </c>
      <c r="L609" s="38">
        <v>0</v>
      </c>
      <c s="32">
        <f>ROUND(ROUND(L609,2)*ROUND(G609,3),2)</f>
      </c>
      <c s="36" t="s">
        <v>184</v>
      </c>
      <c>
        <f>(M609*21)/100</f>
      </c>
      <c t="s">
        <v>28</v>
      </c>
    </row>
    <row r="610" spans="1:5" ht="25.5">
      <c r="A610" s="35" t="s">
        <v>56</v>
      </c>
      <c r="E610" s="39" t="s">
        <v>1303</v>
      </c>
    </row>
    <row r="611" spans="1:5" ht="25.5">
      <c r="A611" s="35" t="s">
        <v>57</v>
      </c>
      <c r="E611" s="40" t="s">
        <v>1304</v>
      </c>
    </row>
    <row r="612" spans="1:5" ht="12.75">
      <c r="A612" t="s">
        <v>58</v>
      </c>
      <c r="E612" s="39" t="s">
        <v>5</v>
      </c>
    </row>
    <row r="613" spans="1:16" ht="25.5">
      <c r="A613" t="s">
        <v>50</v>
      </c>
      <c s="34" t="s">
        <v>1305</v>
      </c>
      <c s="34" t="s">
        <v>1298</v>
      </c>
      <c s="35" t="s">
        <v>51</v>
      </c>
      <c s="6" t="s">
        <v>1299</v>
      </c>
      <c s="36" t="s">
        <v>74</v>
      </c>
      <c s="37">
        <v>634.5</v>
      </c>
      <c s="36">
        <v>1E-05</v>
      </c>
      <c s="36">
        <f>ROUND(G613*H613,6)</f>
      </c>
      <c r="L613" s="38">
        <v>0</v>
      </c>
      <c s="32">
        <f>ROUND(ROUND(L613,2)*ROUND(G613,3),2)</f>
      </c>
      <c s="36" t="s">
        <v>184</v>
      </c>
      <c>
        <f>(M613*21)/100</f>
      </c>
      <c t="s">
        <v>28</v>
      </c>
    </row>
    <row r="614" spans="1:5" ht="25.5">
      <c r="A614" s="35" t="s">
        <v>56</v>
      </c>
      <c r="E614" s="39" t="s">
        <v>1300</v>
      </c>
    </row>
    <row r="615" spans="1:5" ht="25.5">
      <c r="A615" s="35" t="s">
        <v>57</v>
      </c>
      <c r="E615" s="40" t="s">
        <v>1292</v>
      </c>
    </row>
    <row r="616" spans="1:5" ht="12.75">
      <c r="A616" t="s">
        <v>58</v>
      </c>
      <c r="E616" s="39" t="s">
        <v>5</v>
      </c>
    </row>
    <row r="617" spans="1:16" ht="12.75">
      <c r="A617" t="s">
        <v>50</v>
      </c>
      <c s="34" t="s">
        <v>1306</v>
      </c>
      <c s="34" t="s">
        <v>1307</v>
      </c>
      <c s="35" t="s">
        <v>5</v>
      </c>
      <c s="6" t="s">
        <v>1308</v>
      </c>
      <c s="36" t="s">
        <v>74</v>
      </c>
      <c s="37">
        <v>697.95</v>
      </c>
      <c s="36">
        <v>0.00021</v>
      </c>
      <c s="36">
        <f>ROUND(G617*H617,6)</f>
      </c>
      <c r="L617" s="38">
        <v>0</v>
      </c>
      <c s="32">
        <f>ROUND(ROUND(L617,2)*ROUND(G617,3),2)</f>
      </c>
      <c s="36" t="s">
        <v>184</v>
      </c>
      <c>
        <f>(M617*21)/100</f>
      </c>
      <c t="s">
        <v>28</v>
      </c>
    </row>
    <row r="618" spans="1:5" ht="12.75">
      <c r="A618" s="35" t="s">
        <v>56</v>
      </c>
      <c r="E618" s="39" t="s">
        <v>1308</v>
      </c>
    </row>
    <row r="619" spans="1:5" ht="12.75">
      <c r="A619" s="35" t="s">
        <v>57</v>
      </c>
      <c r="E619" s="40" t="s">
        <v>5</v>
      </c>
    </row>
    <row r="620" spans="1:5" ht="12.75">
      <c r="A620" t="s">
        <v>58</v>
      </c>
      <c r="E620" s="39" t="s">
        <v>5</v>
      </c>
    </row>
    <row r="621" spans="1:16" ht="25.5">
      <c r="A621" t="s">
        <v>50</v>
      </c>
      <c s="34" t="s">
        <v>1309</v>
      </c>
      <c s="34" t="s">
        <v>1310</v>
      </c>
      <c s="35" t="s">
        <v>5</v>
      </c>
      <c s="6" t="s">
        <v>1311</v>
      </c>
      <c s="36" t="s">
        <v>74</v>
      </c>
      <c s="37">
        <v>613.9</v>
      </c>
      <c s="36">
        <v>4E-05</v>
      </c>
      <c s="36">
        <f>ROUND(G621*H621,6)</f>
      </c>
      <c r="L621" s="38">
        <v>0</v>
      </c>
      <c s="32">
        <f>ROUND(ROUND(L621,2)*ROUND(G621,3),2)</f>
      </c>
      <c s="36" t="s">
        <v>184</v>
      </c>
      <c>
        <f>(M621*21)/100</f>
      </c>
      <c t="s">
        <v>28</v>
      </c>
    </row>
    <row r="622" spans="1:5" ht="25.5">
      <c r="A622" s="35" t="s">
        <v>56</v>
      </c>
      <c r="E622" s="39" t="s">
        <v>1311</v>
      </c>
    </row>
    <row r="623" spans="1:5" ht="12.75">
      <c r="A623" s="35" t="s">
        <v>57</v>
      </c>
      <c r="E623" s="40" t="s">
        <v>5</v>
      </c>
    </row>
    <row r="624" spans="1:5" ht="12.75">
      <c r="A624" t="s">
        <v>58</v>
      </c>
      <c r="E624" s="39" t="s">
        <v>5</v>
      </c>
    </row>
    <row r="625" spans="1:16" ht="12.75">
      <c r="A625" t="s">
        <v>50</v>
      </c>
      <c s="34" t="s">
        <v>1312</v>
      </c>
      <c s="34" t="s">
        <v>1313</v>
      </c>
      <c s="35" t="s">
        <v>5</v>
      </c>
      <c s="6" t="s">
        <v>1314</v>
      </c>
      <c s="36" t="s">
        <v>74</v>
      </c>
      <c s="37">
        <v>109.86</v>
      </c>
      <c s="36">
        <v>0.00011</v>
      </c>
      <c s="36">
        <f>ROUND(G625*H625,6)</f>
      </c>
      <c r="L625" s="38">
        <v>0</v>
      </c>
      <c s="32">
        <f>ROUND(ROUND(L625,2)*ROUND(G625,3),2)</f>
      </c>
      <c s="36" t="s">
        <v>184</v>
      </c>
      <c>
        <f>(M625*21)/100</f>
      </c>
      <c t="s">
        <v>28</v>
      </c>
    </row>
    <row r="626" spans="1:5" ht="12.75">
      <c r="A626" s="35" t="s">
        <v>56</v>
      </c>
      <c r="E626" s="39" t="s">
        <v>1314</v>
      </c>
    </row>
    <row r="627" spans="1:5" ht="25.5">
      <c r="A627" s="35" t="s">
        <v>57</v>
      </c>
      <c r="E627" s="40" t="s">
        <v>1315</v>
      </c>
    </row>
    <row r="628" spans="1:5" ht="12.75">
      <c r="A628" t="s">
        <v>58</v>
      </c>
      <c r="E628" s="39" t="s">
        <v>5</v>
      </c>
    </row>
    <row r="629" spans="1:16" ht="25.5">
      <c r="A629" t="s">
        <v>50</v>
      </c>
      <c s="34" t="s">
        <v>1316</v>
      </c>
      <c s="34" t="s">
        <v>1317</v>
      </c>
      <c s="35" t="s">
        <v>5</v>
      </c>
      <c s="6" t="s">
        <v>1318</v>
      </c>
      <c s="36" t="s">
        <v>470</v>
      </c>
      <c s="37">
        <v>26.325</v>
      </c>
      <c s="36">
        <v>0</v>
      </c>
      <c s="36">
        <f>ROUND(G629*H629,6)</f>
      </c>
      <c r="L629" s="38">
        <v>0</v>
      </c>
      <c s="32">
        <f>ROUND(ROUND(L629,2)*ROUND(G629,3),2)</f>
      </c>
      <c s="36" t="s">
        <v>184</v>
      </c>
      <c>
        <f>(M629*21)/100</f>
      </c>
      <c t="s">
        <v>28</v>
      </c>
    </row>
    <row r="630" spans="1:5" ht="25.5">
      <c r="A630" s="35" t="s">
        <v>56</v>
      </c>
      <c r="E630" s="39" t="s">
        <v>1318</v>
      </c>
    </row>
    <row r="631" spans="1:5" ht="12.75">
      <c r="A631" s="35" t="s">
        <v>57</v>
      </c>
      <c r="E631" s="40" t="s">
        <v>5</v>
      </c>
    </row>
    <row r="632" spans="1:5" ht="12.75">
      <c r="A632" t="s">
        <v>58</v>
      </c>
      <c r="E632" s="39" t="s">
        <v>5</v>
      </c>
    </row>
    <row r="633" spans="1:16" ht="38.25">
      <c r="A633" t="s">
        <v>50</v>
      </c>
      <c s="34" t="s">
        <v>1319</v>
      </c>
      <c s="34" t="s">
        <v>1320</v>
      </c>
      <c s="35" t="s">
        <v>5</v>
      </c>
      <c s="6" t="s">
        <v>1321</v>
      </c>
      <c s="36" t="s">
        <v>470</v>
      </c>
      <c s="37">
        <v>26.325</v>
      </c>
      <c s="36">
        <v>0</v>
      </c>
      <c s="36">
        <f>ROUND(G633*H633,6)</f>
      </c>
      <c r="L633" s="38">
        <v>0</v>
      </c>
      <c s="32">
        <f>ROUND(ROUND(L633,2)*ROUND(G633,3),2)</f>
      </c>
      <c s="36" t="s">
        <v>184</v>
      </c>
      <c>
        <f>(M633*21)/100</f>
      </c>
      <c t="s">
        <v>28</v>
      </c>
    </row>
    <row r="634" spans="1:5" ht="38.25">
      <c r="A634" s="35" t="s">
        <v>56</v>
      </c>
      <c r="E634" s="39" t="s">
        <v>1322</v>
      </c>
    </row>
    <row r="635" spans="1:5" ht="12.75">
      <c r="A635" s="35" t="s">
        <v>57</v>
      </c>
      <c r="E635" s="40" t="s">
        <v>5</v>
      </c>
    </row>
    <row r="636" spans="1:5" ht="12.75">
      <c r="A636" t="s">
        <v>58</v>
      </c>
      <c r="E636" s="39" t="s">
        <v>5</v>
      </c>
    </row>
    <row r="637" spans="1:16" ht="38.25">
      <c r="A637" t="s">
        <v>50</v>
      </c>
      <c s="34" t="s">
        <v>1323</v>
      </c>
      <c s="34" t="s">
        <v>1324</v>
      </c>
      <c s="35" t="s">
        <v>5</v>
      </c>
      <c s="6" t="s">
        <v>1325</v>
      </c>
      <c s="36" t="s">
        <v>470</v>
      </c>
      <c s="37">
        <v>26.325</v>
      </c>
      <c s="36">
        <v>0</v>
      </c>
      <c s="36">
        <f>ROUND(G637*H637,6)</f>
      </c>
      <c r="L637" s="38">
        <v>0</v>
      </c>
      <c s="32">
        <f>ROUND(ROUND(L637,2)*ROUND(G637,3),2)</f>
      </c>
      <c s="36" t="s">
        <v>184</v>
      </c>
      <c>
        <f>(M637*21)/100</f>
      </c>
      <c t="s">
        <v>28</v>
      </c>
    </row>
    <row r="638" spans="1:5" ht="38.25">
      <c r="A638" s="35" t="s">
        <v>56</v>
      </c>
      <c r="E638" s="39" t="s">
        <v>1326</v>
      </c>
    </row>
    <row r="639" spans="1:5" ht="12.75">
      <c r="A639" s="35" t="s">
        <v>57</v>
      </c>
      <c r="E639" s="40" t="s">
        <v>5</v>
      </c>
    </row>
    <row r="640" spans="1:5" ht="12.75">
      <c r="A640" t="s">
        <v>58</v>
      </c>
      <c r="E640" s="39" t="s">
        <v>5</v>
      </c>
    </row>
    <row r="641" spans="1:13" ht="12.75">
      <c r="A641" t="s">
        <v>47</v>
      </c>
      <c r="C641" s="31" t="s">
        <v>1327</v>
      </c>
      <c r="E641" s="33" t="s">
        <v>1328</v>
      </c>
      <c r="J641" s="32">
        <f>0</f>
      </c>
      <c s="32">
        <f>0</f>
      </c>
      <c s="32">
        <f>0+L642+L646+L650+L654+L658+L662+L666+L670+L674+L678+L682+L686+L690+L694+L698+L702+L706</f>
      </c>
      <c s="32">
        <f>0+M642+M646+M650+M654+M658+M662+M666+M670+M674+M678+M682+M686+M690+M694+M698+M702+M706</f>
      </c>
    </row>
    <row r="642" spans="1:16" ht="12.75">
      <c r="A642" t="s">
        <v>50</v>
      </c>
      <c s="34" t="s">
        <v>1329</v>
      </c>
      <c s="34" t="s">
        <v>1330</v>
      </c>
      <c s="35" t="s">
        <v>5</v>
      </c>
      <c s="6" t="s">
        <v>1331</v>
      </c>
      <c s="36" t="s">
        <v>1332</v>
      </c>
      <c s="37">
        <v>21</v>
      </c>
      <c s="36">
        <v>0</v>
      </c>
      <c s="36">
        <f>ROUND(G642*H642,6)</f>
      </c>
      <c r="L642" s="38">
        <v>0</v>
      </c>
      <c s="32">
        <f>ROUND(ROUND(L642,2)*ROUND(G642,3),2)</f>
      </c>
      <c s="36" t="s">
        <v>184</v>
      </c>
      <c>
        <f>(M642*21)/100</f>
      </c>
      <c t="s">
        <v>28</v>
      </c>
    </row>
    <row r="643" spans="1:5" ht="12.75">
      <c r="A643" s="35" t="s">
        <v>56</v>
      </c>
      <c r="E643" s="39" t="s">
        <v>1331</v>
      </c>
    </row>
    <row r="644" spans="1:5" ht="51">
      <c r="A644" s="35" t="s">
        <v>57</v>
      </c>
      <c r="E644" s="40" t="s">
        <v>1333</v>
      </c>
    </row>
    <row r="645" spans="1:5" ht="12.75">
      <c r="A645" t="s">
        <v>58</v>
      </c>
      <c r="E645" s="39" t="s">
        <v>5</v>
      </c>
    </row>
    <row r="646" spans="1:16" ht="12.75">
      <c r="A646" t="s">
        <v>50</v>
      </c>
      <c s="34" t="s">
        <v>1334</v>
      </c>
      <c s="34" t="s">
        <v>1335</v>
      </c>
      <c s="35" t="s">
        <v>5</v>
      </c>
      <c s="6" t="s">
        <v>1336</v>
      </c>
      <c s="36" t="s">
        <v>1332</v>
      </c>
      <c s="37">
        <v>4</v>
      </c>
      <c s="36">
        <v>0</v>
      </c>
      <c s="36">
        <f>ROUND(G646*H646,6)</f>
      </c>
      <c r="L646" s="38">
        <v>0</v>
      </c>
      <c s="32">
        <f>ROUND(ROUND(L646,2)*ROUND(G646,3),2)</f>
      </c>
      <c s="36" t="s">
        <v>184</v>
      </c>
      <c>
        <f>(M646*21)/100</f>
      </c>
      <c t="s">
        <v>28</v>
      </c>
    </row>
    <row r="647" spans="1:5" ht="12.75">
      <c r="A647" s="35" t="s">
        <v>56</v>
      </c>
      <c r="E647" s="39" t="s">
        <v>1336</v>
      </c>
    </row>
    <row r="648" spans="1:5" ht="25.5">
      <c r="A648" s="35" t="s">
        <v>57</v>
      </c>
      <c r="E648" s="40" t="s">
        <v>513</v>
      </c>
    </row>
    <row r="649" spans="1:5" ht="12.75">
      <c r="A649" t="s">
        <v>58</v>
      </c>
      <c r="E649" s="39" t="s">
        <v>5</v>
      </c>
    </row>
    <row r="650" spans="1:16" ht="12.75">
      <c r="A650" t="s">
        <v>50</v>
      </c>
      <c s="34" t="s">
        <v>1337</v>
      </c>
      <c s="34" t="s">
        <v>1338</v>
      </c>
      <c s="35" t="s">
        <v>5</v>
      </c>
      <c s="6" t="s">
        <v>1339</v>
      </c>
      <c s="36" t="s">
        <v>1332</v>
      </c>
      <c s="37">
        <v>23</v>
      </c>
      <c s="36">
        <v>0</v>
      </c>
      <c s="36">
        <f>ROUND(G650*H650,6)</f>
      </c>
      <c r="L650" s="38">
        <v>0</v>
      </c>
      <c s="32">
        <f>ROUND(ROUND(L650,2)*ROUND(G650,3),2)</f>
      </c>
      <c s="36" t="s">
        <v>184</v>
      </c>
      <c>
        <f>(M650*21)/100</f>
      </c>
      <c t="s">
        <v>28</v>
      </c>
    </row>
    <row r="651" spans="1:5" ht="12.75">
      <c r="A651" s="35" t="s">
        <v>56</v>
      </c>
      <c r="E651" s="39" t="s">
        <v>1339</v>
      </c>
    </row>
    <row r="652" spans="1:5" ht="63.75">
      <c r="A652" s="35" t="s">
        <v>57</v>
      </c>
      <c r="E652" s="40" t="s">
        <v>1340</v>
      </c>
    </row>
    <row r="653" spans="1:5" ht="12.75">
      <c r="A653" t="s">
        <v>58</v>
      </c>
      <c r="E653" s="39" t="s">
        <v>5</v>
      </c>
    </row>
    <row r="654" spans="1:16" ht="12.75">
      <c r="A654" t="s">
        <v>50</v>
      </c>
      <c s="34" t="s">
        <v>1341</v>
      </c>
      <c s="34" t="s">
        <v>1342</v>
      </c>
      <c s="35" t="s">
        <v>5</v>
      </c>
      <c s="6" t="s">
        <v>1343</v>
      </c>
      <c s="36" t="s">
        <v>1332</v>
      </c>
      <c s="37">
        <v>1</v>
      </c>
      <c s="36">
        <v>0</v>
      </c>
      <c s="36">
        <f>ROUND(G654*H654,6)</f>
      </c>
      <c r="L654" s="38">
        <v>0</v>
      </c>
      <c s="32">
        <f>ROUND(ROUND(L654,2)*ROUND(G654,3),2)</f>
      </c>
      <c s="36" t="s">
        <v>184</v>
      </c>
      <c>
        <f>(M654*21)/100</f>
      </c>
      <c t="s">
        <v>28</v>
      </c>
    </row>
    <row r="655" spans="1:5" ht="12.75">
      <c r="A655" s="35" t="s">
        <v>56</v>
      </c>
      <c r="E655" s="39" t="s">
        <v>1343</v>
      </c>
    </row>
    <row r="656" spans="1:5" ht="25.5">
      <c r="A656" s="35" t="s">
        <v>57</v>
      </c>
      <c r="E656" s="40" t="s">
        <v>1344</v>
      </c>
    </row>
    <row r="657" spans="1:5" ht="12.75">
      <c r="A657" t="s">
        <v>58</v>
      </c>
      <c r="E657" s="39" t="s">
        <v>5</v>
      </c>
    </row>
    <row r="658" spans="1:16" ht="12.75">
      <c r="A658" t="s">
        <v>50</v>
      </c>
      <c s="34" t="s">
        <v>1345</v>
      </c>
      <c s="34" t="s">
        <v>1346</v>
      </c>
      <c s="35" t="s">
        <v>5</v>
      </c>
      <c s="6" t="s">
        <v>1347</v>
      </c>
      <c s="36" t="s">
        <v>1332</v>
      </c>
      <c s="37">
        <v>4</v>
      </c>
      <c s="36">
        <v>0</v>
      </c>
      <c s="36">
        <f>ROUND(G658*H658,6)</f>
      </c>
      <c r="L658" s="38">
        <v>0</v>
      </c>
      <c s="32">
        <f>ROUND(ROUND(L658,2)*ROUND(G658,3),2)</f>
      </c>
      <c s="36" t="s">
        <v>184</v>
      </c>
      <c>
        <f>(M658*21)/100</f>
      </c>
      <c t="s">
        <v>28</v>
      </c>
    </row>
    <row r="659" spans="1:5" ht="12.75">
      <c r="A659" s="35" t="s">
        <v>56</v>
      </c>
      <c r="E659" s="39" t="s">
        <v>1347</v>
      </c>
    </row>
    <row r="660" spans="1:5" ht="38.25">
      <c r="A660" s="35" t="s">
        <v>57</v>
      </c>
      <c r="E660" s="40" t="s">
        <v>1348</v>
      </c>
    </row>
    <row r="661" spans="1:5" ht="12.75">
      <c r="A661" t="s">
        <v>58</v>
      </c>
      <c r="E661" s="39" t="s">
        <v>5</v>
      </c>
    </row>
    <row r="662" spans="1:16" ht="12.75">
      <c r="A662" t="s">
        <v>50</v>
      </c>
      <c s="34" t="s">
        <v>1349</v>
      </c>
      <c s="34" t="s">
        <v>1350</v>
      </c>
      <c s="35" t="s">
        <v>5</v>
      </c>
      <c s="6" t="s">
        <v>1351</v>
      </c>
      <c s="36" t="s">
        <v>1332</v>
      </c>
      <c s="37">
        <v>1</v>
      </c>
      <c s="36">
        <v>0</v>
      </c>
      <c s="36">
        <f>ROUND(G662*H662,6)</f>
      </c>
      <c r="L662" s="38">
        <v>0</v>
      </c>
      <c s="32">
        <f>ROUND(ROUND(L662,2)*ROUND(G662,3),2)</f>
      </c>
      <c s="36" t="s">
        <v>184</v>
      </c>
      <c>
        <f>(M662*21)/100</f>
      </c>
      <c t="s">
        <v>28</v>
      </c>
    </row>
    <row r="663" spans="1:5" ht="12.75">
      <c r="A663" s="35" t="s">
        <v>56</v>
      </c>
      <c r="E663" s="39" t="s">
        <v>1351</v>
      </c>
    </row>
    <row r="664" spans="1:5" ht="25.5">
      <c r="A664" s="35" t="s">
        <v>57</v>
      </c>
      <c r="E664" s="40" t="s">
        <v>1344</v>
      </c>
    </row>
    <row r="665" spans="1:5" ht="12.75">
      <c r="A665" t="s">
        <v>58</v>
      </c>
      <c r="E665" s="39" t="s">
        <v>5</v>
      </c>
    </row>
    <row r="666" spans="1:16" ht="12.75">
      <c r="A666" t="s">
        <v>50</v>
      </c>
      <c s="34" t="s">
        <v>1352</v>
      </c>
      <c s="34" t="s">
        <v>1353</v>
      </c>
      <c s="35" t="s">
        <v>5</v>
      </c>
      <c s="6" t="s">
        <v>1354</v>
      </c>
      <c s="36" t="s">
        <v>54</v>
      </c>
      <c s="37">
        <v>1</v>
      </c>
      <c s="36">
        <v>0</v>
      </c>
      <c s="36">
        <f>ROUND(G666*H666,6)</f>
      </c>
      <c r="L666" s="38">
        <v>0</v>
      </c>
      <c s="32">
        <f>ROUND(ROUND(L666,2)*ROUND(G666,3),2)</f>
      </c>
      <c s="36" t="s">
        <v>55</v>
      </c>
      <c>
        <f>(M666*21)/100</f>
      </c>
      <c t="s">
        <v>28</v>
      </c>
    </row>
    <row r="667" spans="1:5" ht="12.75">
      <c r="A667" s="35" t="s">
        <v>56</v>
      </c>
      <c r="E667" s="39" t="s">
        <v>1354</v>
      </c>
    </row>
    <row r="668" spans="1:5" ht="12.75">
      <c r="A668" s="35" t="s">
        <v>57</v>
      </c>
      <c r="E668" s="40" t="s">
        <v>5</v>
      </c>
    </row>
    <row r="669" spans="1:5" ht="12.75">
      <c r="A669" t="s">
        <v>58</v>
      </c>
      <c r="E669" s="39" t="s">
        <v>5</v>
      </c>
    </row>
    <row r="670" spans="1:16" ht="12.75">
      <c r="A670" t="s">
        <v>50</v>
      </c>
      <c s="34" t="s">
        <v>1355</v>
      </c>
      <c s="34" t="s">
        <v>1356</v>
      </c>
      <c s="35" t="s">
        <v>5</v>
      </c>
      <c s="6" t="s">
        <v>1357</v>
      </c>
      <c s="36" t="s">
        <v>54</v>
      </c>
      <c s="37">
        <v>1</v>
      </c>
      <c s="36">
        <v>0</v>
      </c>
      <c s="36">
        <f>ROUND(G670*H670,6)</f>
      </c>
      <c r="L670" s="38">
        <v>0</v>
      </c>
      <c s="32">
        <f>ROUND(ROUND(L670,2)*ROUND(G670,3),2)</f>
      </c>
      <c s="36" t="s">
        <v>55</v>
      </c>
      <c>
        <f>(M670*21)/100</f>
      </c>
      <c t="s">
        <v>28</v>
      </c>
    </row>
    <row r="671" spans="1:5" ht="12.75">
      <c r="A671" s="35" t="s">
        <v>56</v>
      </c>
      <c r="E671" s="39" t="s">
        <v>1357</v>
      </c>
    </row>
    <row r="672" spans="1:5" ht="12.75">
      <c r="A672" s="35" t="s">
        <v>57</v>
      </c>
      <c r="E672" s="40" t="s">
        <v>5</v>
      </c>
    </row>
    <row r="673" spans="1:5" ht="12.75">
      <c r="A673" t="s">
        <v>58</v>
      </c>
      <c r="E673" s="39" t="s">
        <v>5</v>
      </c>
    </row>
    <row r="674" spans="1:16" ht="12.75">
      <c r="A674" t="s">
        <v>50</v>
      </c>
      <c s="34" t="s">
        <v>1358</v>
      </c>
      <c s="34" t="s">
        <v>1359</v>
      </c>
      <c s="35" t="s">
        <v>5</v>
      </c>
      <c s="6" t="s">
        <v>1360</v>
      </c>
      <c s="36" t="s">
        <v>54</v>
      </c>
      <c s="37">
        <v>1</v>
      </c>
      <c s="36">
        <v>0</v>
      </c>
      <c s="36">
        <f>ROUND(G674*H674,6)</f>
      </c>
      <c r="L674" s="38">
        <v>0</v>
      </c>
      <c s="32">
        <f>ROUND(ROUND(L674,2)*ROUND(G674,3),2)</f>
      </c>
      <c s="36" t="s">
        <v>55</v>
      </c>
      <c>
        <f>(M674*21)/100</f>
      </c>
      <c t="s">
        <v>28</v>
      </c>
    </row>
    <row r="675" spans="1:5" ht="12.75">
      <c r="A675" s="35" t="s">
        <v>56</v>
      </c>
      <c r="E675" s="39" t="s">
        <v>1360</v>
      </c>
    </row>
    <row r="676" spans="1:5" ht="12.75">
      <c r="A676" s="35" t="s">
        <v>57</v>
      </c>
      <c r="E676" s="40" t="s">
        <v>5</v>
      </c>
    </row>
    <row r="677" spans="1:5" ht="12.75">
      <c r="A677" t="s">
        <v>58</v>
      </c>
      <c r="E677" s="39" t="s">
        <v>5</v>
      </c>
    </row>
    <row r="678" spans="1:16" ht="12.75">
      <c r="A678" t="s">
        <v>50</v>
      </c>
      <c s="34" t="s">
        <v>1361</v>
      </c>
      <c s="34" t="s">
        <v>1362</v>
      </c>
      <c s="35" t="s">
        <v>5</v>
      </c>
      <c s="6" t="s">
        <v>1363</v>
      </c>
      <c s="36" t="s">
        <v>54</v>
      </c>
      <c s="37">
        <v>1</v>
      </c>
      <c s="36">
        <v>0</v>
      </c>
      <c s="36">
        <f>ROUND(G678*H678,6)</f>
      </c>
      <c r="L678" s="38">
        <v>0</v>
      </c>
      <c s="32">
        <f>ROUND(ROUND(L678,2)*ROUND(G678,3),2)</f>
      </c>
      <c s="36" t="s">
        <v>55</v>
      </c>
      <c>
        <f>(M678*21)/100</f>
      </c>
      <c t="s">
        <v>28</v>
      </c>
    </row>
    <row r="679" spans="1:5" ht="12.75">
      <c r="A679" s="35" t="s">
        <v>56</v>
      </c>
      <c r="E679" s="39" t="s">
        <v>1363</v>
      </c>
    </row>
    <row r="680" spans="1:5" ht="12.75">
      <c r="A680" s="35" t="s">
        <v>57</v>
      </c>
      <c r="E680" s="40" t="s">
        <v>5</v>
      </c>
    </row>
    <row r="681" spans="1:5" ht="12.75">
      <c r="A681" t="s">
        <v>58</v>
      </c>
      <c r="E681" s="39" t="s">
        <v>5</v>
      </c>
    </row>
    <row r="682" spans="1:16" ht="12.75">
      <c r="A682" t="s">
        <v>50</v>
      </c>
      <c s="34" t="s">
        <v>1364</v>
      </c>
      <c s="34" t="s">
        <v>1365</v>
      </c>
      <c s="35" t="s">
        <v>5</v>
      </c>
      <c s="6" t="s">
        <v>1366</v>
      </c>
      <c s="36" t="s">
        <v>54</v>
      </c>
      <c s="37">
        <v>1</v>
      </c>
      <c s="36">
        <v>0</v>
      </c>
      <c s="36">
        <f>ROUND(G682*H682,6)</f>
      </c>
      <c r="L682" s="38">
        <v>0</v>
      </c>
      <c s="32">
        <f>ROUND(ROUND(L682,2)*ROUND(G682,3),2)</f>
      </c>
      <c s="36" t="s">
        <v>55</v>
      </c>
      <c>
        <f>(M682*21)/100</f>
      </c>
      <c t="s">
        <v>28</v>
      </c>
    </row>
    <row r="683" spans="1:5" ht="12.75">
      <c r="A683" s="35" t="s">
        <v>56</v>
      </c>
      <c r="E683" s="39" t="s">
        <v>1366</v>
      </c>
    </row>
    <row r="684" spans="1:5" ht="12.75">
      <c r="A684" s="35" t="s">
        <v>57</v>
      </c>
      <c r="E684" s="40" t="s">
        <v>5</v>
      </c>
    </row>
    <row r="685" spans="1:5" ht="12.75">
      <c r="A685" t="s">
        <v>58</v>
      </c>
      <c r="E685" s="39" t="s">
        <v>5</v>
      </c>
    </row>
    <row r="686" spans="1:16" ht="12.75">
      <c r="A686" t="s">
        <v>50</v>
      </c>
      <c s="34" t="s">
        <v>1367</v>
      </c>
      <c s="34" t="s">
        <v>1368</v>
      </c>
      <c s="35" t="s">
        <v>5</v>
      </c>
      <c s="6" t="s">
        <v>1369</v>
      </c>
      <c s="36" t="s">
        <v>1332</v>
      </c>
      <c s="37">
        <v>6</v>
      </c>
      <c s="36">
        <v>0</v>
      </c>
      <c s="36">
        <f>ROUND(G686*H686,6)</f>
      </c>
      <c r="L686" s="38">
        <v>0</v>
      </c>
      <c s="32">
        <f>ROUND(ROUND(L686,2)*ROUND(G686,3),2)</f>
      </c>
      <c s="36" t="s">
        <v>184</v>
      </c>
      <c>
        <f>(M686*21)/100</f>
      </c>
      <c t="s">
        <v>28</v>
      </c>
    </row>
    <row r="687" spans="1:5" ht="12.75">
      <c r="A687" s="35" t="s">
        <v>56</v>
      </c>
      <c r="E687" s="39" t="s">
        <v>1369</v>
      </c>
    </row>
    <row r="688" spans="1:5" ht="38.25">
      <c r="A688" s="35" t="s">
        <v>57</v>
      </c>
      <c r="E688" s="40" t="s">
        <v>1370</v>
      </c>
    </row>
    <row r="689" spans="1:5" ht="12.75">
      <c r="A689" t="s">
        <v>58</v>
      </c>
      <c r="E689" s="39" t="s">
        <v>5</v>
      </c>
    </row>
    <row r="690" spans="1:16" ht="12.75">
      <c r="A690" t="s">
        <v>50</v>
      </c>
      <c s="34" t="s">
        <v>1371</v>
      </c>
      <c s="34" t="s">
        <v>1372</v>
      </c>
      <c s="35" t="s">
        <v>5</v>
      </c>
      <c s="6" t="s">
        <v>1373</v>
      </c>
      <c s="36" t="s">
        <v>1332</v>
      </c>
      <c s="37">
        <v>23</v>
      </c>
      <c s="36">
        <v>0</v>
      </c>
      <c s="36">
        <f>ROUND(G690*H690,6)</f>
      </c>
      <c r="L690" s="38">
        <v>0</v>
      </c>
      <c s="32">
        <f>ROUND(ROUND(L690,2)*ROUND(G690,3),2)</f>
      </c>
      <c s="36" t="s">
        <v>184</v>
      </c>
      <c>
        <f>(M690*21)/100</f>
      </c>
      <c t="s">
        <v>28</v>
      </c>
    </row>
    <row r="691" spans="1:5" ht="12.75">
      <c r="A691" s="35" t="s">
        <v>56</v>
      </c>
      <c r="E691" s="39" t="s">
        <v>1373</v>
      </c>
    </row>
    <row r="692" spans="1:5" ht="76.5">
      <c r="A692" s="35" t="s">
        <v>57</v>
      </c>
      <c r="E692" s="42" t="s">
        <v>1374</v>
      </c>
    </row>
    <row r="693" spans="1:5" ht="12.75">
      <c r="A693" t="s">
        <v>58</v>
      </c>
      <c r="E693" s="39" t="s">
        <v>5</v>
      </c>
    </row>
    <row r="694" spans="1:16" ht="12.75">
      <c r="A694" t="s">
        <v>50</v>
      </c>
      <c s="34" t="s">
        <v>1375</v>
      </c>
      <c s="34" t="s">
        <v>1376</v>
      </c>
      <c s="35" t="s">
        <v>5</v>
      </c>
      <c s="6" t="s">
        <v>1377</v>
      </c>
      <c s="36" t="s">
        <v>54</v>
      </c>
      <c s="37">
        <v>1</v>
      </c>
      <c s="36">
        <v>0</v>
      </c>
      <c s="36">
        <f>ROUND(G694*H694,6)</f>
      </c>
      <c r="L694" s="38">
        <v>0</v>
      </c>
      <c s="32">
        <f>ROUND(ROUND(L694,2)*ROUND(G694,3),2)</f>
      </c>
      <c s="36" t="s">
        <v>184</v>
      </c>
      <c>
        <f>(M694*21)/100</f>
      </c>
      <c t="s">
        <v>28</v>
      </c>
    </row>
    <row r="695" spans="1:5" ht="12.75">
      <c r="A695" s="35" t="s">
        <v>56</v>
      </c>
      <c r="E695" s="39" t="s">
        <v>1377</v>
      </c>
    </row>
    <row r="696" spans="1:5" ht="25.5">
      <c r="A696" s="35" t="s">
        <v>57</v>
      </c>
      <c r="E696" s="40" t="s">
        <v>1344</v>
      </c>
    </row>
    <row r="697" spans="1:5" ht="12.75">
      <c r="A697" t="s">
        <v>58</v>
      </c>
      <c r="E697" s="39" t="s">
        <v>5</v>
      </c>
    </row>
    <row r="698" spans="1:16" ht="12.75">
      <c r="A698" t="s">
        <v>50</v>
      </c>
      <c s="34" t="s">
        <v>1378</v>
      </c>
      <c s="34" t="s">
        <v>1379</v>
      </c>
      <c s="35" t="s">
        <v>5</v>
      </c>
      <c s="6" t="s">
        <v>1380</v>
      </c>
      <c s="36" t="s">
        <v>54</v>
      </c>
      <c s="37">
        <v>19</v>
      </c>
      <c s="36">
        <v>0</v>
      </c>
      <c s="36">
        <f>ROUND(G698*H698,6)</f>
      </c>
      <c r="L698" s="38">
        <v>0</v>
      </c>
      <c s="32">
        <f>ROUND(ROUND(L698,2)*ROUND(G698,3),2)</f>
      </c>
      <c s="36" t="s">
        <v>184</v>
      </c>
      <c>
        <f>(M698*21)/100</f>
      </c>
      <c t="s">
        <v>28</v>
      </c>
    </row>
    <row r="699" spans="1:5" ht="12.75">
      <c r="A699" s="35" t="s">
        <v>56</v>
      </c>
      <c r="E699" s="39" t="s">
        <v>1380</v>
      </c>
    </row>
    <row r="700" spans="1:5" ht="25.5">
      <c r="A700" s="35" t="s">
        <v>57</v>
      </c>
      <c r="E700" s="40" t="s">
        <v>1381</v>
      </c>
    </row>
    <row r="701" spans="1:5" ht="12.75">
      <c r="A701" t="s">
        <v>58</v>
      </c>
      <c r="E701" s="39" t="s">
        <v>5</v>
      </c>
    </row>
    <row r="702" spans="1:16" ht="25.5">
      <c r="A702" t="s">
        <v>50</v>
      </c>
      <c s="34" t="s">
        <v>1382</v>
      </c>
      <c s="34" t="s">
        <v>1383</v>
      </c>
      <c s="35" t="s">
        <v>5</v>
      </c>
      <c s="6" t="s">
        <v>1384</v>
      </c>
      <c s="36" t="s">
        <v>54</v>
      </c>
      <c s="37">
        <v>124</v>
      </c>
      <c s="36">
        <v>0</v>
      </c>
      <c s="36">
        <f>ROUND(G702*H702,6)</f>
      </c>
      <c r="L702" s="38">
        <v>0</v>
      </c>
      <c s="32">
        <f>ROUND(ROUND(L702,2)*ROUND(G702,3),2)</f>
      </c>
      <c s="36" t="s">
        <v>184</v>
      </c>
      <c>
        <f>(M702*21)/100</f>
      </c>
      <c t="s">
        <v>28</v>
      </c>
    </row>
    <row r="703" spans="1:5" ht="25.5">
      <c r="A703" s="35" t="s">
        <v>56</v>
      </c>
      <c r="E703" s="39" t="s">
        <v>1384</v>
      </c>
    </row>
    <row r="704" spans="1:5" ht="12.75">
      <c r="A704" s="35" t="s">
        <v>57</v>
      </c>
      <c r="E704" s="40" t="s">
        <v>5</v>
      </c>
    </row>
    <row r="705" spans="1:5" ht="12.75">
      <c r="A705" t="s">
        <v>58</v>
      </c>
      <c r="E705" s="39" t="s">
        <v>5</v>
      </c>
    </row>
    <row r="706" spans="1:16" ht="25.5">
      <c r="A706" t="s">
        <v>50</v>
      </c>
      <c s="34" t="s">
        <v>1385</v>
      </c>
      <c s="34" t="s">
        <v>1386</v>
      </c>
      <c s="35" t="s">
        <v>5</v>
      </c>
      <c s="6" t="s">
        <v>1387</v>
      </c>
      <c s="36" t="s">
        <v>54</v>
      </c>
      <c s="37">
        <v>39</v>
      </c>
      <c s="36">
        <v>0</v>
      </c>
      <c s="36">
        <f>ROUND(G706*H706,6)</f>
      </c>
      <c r="L706" s="38">
        <v>0</v>
      </c>
      <c s="32">
        <f>ROUND(ROUND(L706,2)*ROUND(G706,3),2)</f>
      </c>
      <c s="36" t="s">
        <v>184</v>
      </c>
      <c>
        <f>(M706*21)/100</f>
      </c>
      <c t="s">
        <v>28</v>
      </c>
    </row>
    <row r="707" spans="1:5" ht="25.5">
      <c r="A707" s="35" t="s">
        <v>56</v>
      </c>
      <c r="E707" s="39" t="s">
        <v>1387</v>
      </c>
    </row>
    <row r="708" spans="1:5" ht="12.75">
      <c r="A708" s="35" t="s">
        <v>57</v>
      </c>
      <c r="E708" s="40" t="s">
        <v>5</v>
      </c>
    </row>
    <row r="709" spans="1:5" ht="12.75">
      <c r="A709" t="s">
        <v>58</v>
      </c>
      <c r="E709" s="39" t="s">
        <v>5</v>
      </c>
    </row>
    <row r="710" spans="1:13" ht="12.75">
      <c r="A710" t="s">
        <v>47</v>
      </c>
      <c r="C710" s="31" t="s">
        <v>1388</v>
      </c>
      <c r="E710" s="33" t="s">
        <v>1389</v>
      </c>
      <c r="J710" s="32">
        <f>0</f>
      </c>
      <c s="32">
        <f>0</f>
      </c>
      <c s="32">
        <f>0+L711+L715+L719+L723+L727+L731+L735</f>
      </c>
      <c s="32">
        <f>0+M711+M715+M719+M723+M727+M731+M735</f>
      </c>
    </row>
    <row r="711" spans="1:16" ht="12.75">
      <c r="A711" t="s">
        <v>50</v>
      </c>
      <c s="34" t="s">
        <v>1390</v>
      </c>
      <c s="34" t="s">
        <v>1391</v>
      </c>
      <c s="35" t="s">
        <v>5</v>
      </c>
      <c s="6" t="s">
        <v>1392</v>
      </c>
      <c s="36" t="s">
        <v>54</v>
      </c>
      <c s="37">
        <v>28</v>
      </c>
      <c s="36">
        <v>0</v>
      </c>
      <c s="36">
        <f>ROUND(G711*H711,6)</f>
      </c>
      <c r="L711" s="38">
        <v>0</v>
      </c>
      <c s="32">
        <f>ROUND(ROUND(L711,2)*ROUND(G711,3),2)</f>
      </c>
      <c s="36" t="s">
        <v>184</v>
      </c>
      <c>
        <f>(M711*21)/100</f>
      </c>
      <c t="s">
        <v>28</v>
      </c>
    </row>
    <row r="712" spans="1:5" ht="12.75">
      <c r="A712" s="35" t="s">
        <v>56</v>
      </c>
      <c r="E712" s="39" t="s">
        <v>1392</v>
      </c>
    </row>
    <row r="713" spans="1:5" ht="89.25">
      <c r="A713" s="35" t="s">
        <v>57</v>
      </c>
      <c r="E713" s="40" t="s">
        <v>1393</v>
      </c>
    </row>
    <row r="714" spans="1:5" ht="12.75">
      <c r="A714" t="s">
        <v>58</v>
      </c>
      <c r="E714" s="39" t="s">
        <v>5</v>
      </c>
    </row>
    <row r="715" spans="1:16" ht="12.75">
      <c r="A715" t="s">
        <v>50</v>
      </c>
      <c s="34" t="s">
        <v>1394</v>
      </c>
      <c s="34" t="s">
        <v>1395</v>
      </c>
      <c s="35" t="s">
        <v>5</v>
      </c>
      <c s="6" t="s">
        <v>1396</v>
      </c>
      <c s="36" t="s">
        <v>54</v>
      </c>
      <c s="37">
        <v>14</v>
      </c>
      <c s="36">
        <v>0</v>
      </c>
      <c s="36">
        <f>ROUND(G715*H715,6)</f>
      </c>
      <c r="L715" s="38">
        <v>0</v>
      </c>
      <c s="32">
        <f>ROUND(ROUND(L715,2)*ROUND(G715,3),2)</f>
      </c>
      <c s="36" t="s">
        <v>184</v>
      </c>
      <c>
        <f>(M715*21)/100</f>
      </c>
      <c t="s">
        <v>28</v>
      </c>
    </row>
    <row r="716" spans="1:5" ht="12.75">
      <c r="A716" s="35" t="s">
        <v>56</v>
      </c>
      <c r="E716" s="39" t="s">
        <v>1396</v>
      </c>
    </row>
    <row r="717" spans="1:5" ht="89.25">
      <c r="A717" s="35" t="s">
        <v>57</v>
      </c>
      <c r="E717" s="40" t="s">
        <v>1397</v>
      </c>
    </row>
    <row r="718" spans="1:5" ht="12.75">
      <c r="A718" t="s">
        <v>58</v>
      </c>
      <c r="E718" s="39" t="s">
        <v>5</v>
      </c>
    </row>
    <row r="719" spans="1:16" ht="25.5">
      <c r="A719" t="s">
        <v>50</v>
      </c>
      <c s="34" t="s">
        <v>1398</v>
      </c>
      <c s="34" t="s">
        <v>1399</v>
      </c>
      <c s="35" t="s">
        <v>5</v>
      </c>
      <c s="6" t="s">
        <v>1400</v>
      </c>
      <c s="36" t="s">
        <v>1332</v>
      </c>
      <c s="37">
        <v>14</v>
      </c>
      <c s="36">
        <v>0</v>
      </c>
      <c s="36">
        <f>ROUND(G719*H719,6)</f>
      </c>
      <c r="L719" s="38">
        <v>0</v>
      </c>
      <c s="32">
        <f>ROUND(ROUND(L719,2)*ROUND(G719,3),2)</f>
      </c>
      <c s="36" t="s">
        <v>184</v>
      </c>
      <c>
        <f>(M719*21)/100</f>
      </c>
      <c t="s">
        <v>28</v>
      </c>
    </row>
    <row r="720" spans="1:5" ht="25.5">
      <c r="A720" s="35" t="s">
        <v>56</v>
      </c>
      <c r="E720" s="39" t="s">
        <v>1400</v>
      </c>
    </row>
    <row r="721" spans="1:5" ht="89.25">
      <c r="A721" s="35" t="s">
        <v>57</v>
      </c>
      <c r="E721" s="40" t="s">
        <v>1397</v>
      </c>
    </row>
    <row r="722" spans="1:5" ht="12.75">
      <c r="A722" t="s">
        <v>58</v>
      </c>
      <c r="E722" s="39" t="s">
        <v>5</v>
      </c>
    </row>
    <row r="723" spans="1:16" ht="25.5">
      <c r="A723" t="s">
        <v>50</v>
      </c>
      <c s="34" t="s">
        <v>1401</v>
      </c>
      <c s="34" t="s">
        <v>1402</v>
      </c>
      <c s="35" t="s">
        <v>5</v>
      </c>
      <c s="6" t="s">
        <v>1403</v>
      </c>
      <c s="36" t="s">
        <v>74</v>
      </c>
      <c s="37">
        <v>651.65</v>
      </c>
      <c s="36">
        <v>0.00174</v>
      </c>
      <c s="36">
        <f>ROUND(G723*H723,6)</f>
      </c>
      <c r="L723" s="38">
        <v>0</v>
      </c>
      <c s="32">
        <f>ROUND(ROUND(L723,2)*ROUND(G723,3),2)</f>
      </c>
      <c s="36" t="s">
        <v>184</v>
      </c>
      <c>
        <f>(M723*21)/100</f>
      </c>
      <c t="s">
        <v>28</v>
      </c>
    </row>
    <row r="724" spans="1:5" ht="25.5">
      <c r="A724" s="35" t="s">
        <v>56</v>
      </c>
      <c r="E724" s="39" t="s">
        <v>1403</v>
      </c>
    </row>
    <row r="725" spans="1:5" ht="12.75">
      <c r="A725" s="35" t="s">
        <v>57</v>
      </c>
      <c r="E725" s="40" t="s">
        <v>5</v>
      </c>
    </row>
    <row r="726" spans="1:5" ht="12.75">
      <c r="A726" t="s">
        <v>58</v>
      </c>
      <c r="E726" s="39" t="s">
        <v>5</v>
      </c>
    </row>
    <row r="727" spans="1:16" ht="25.5">
      <c r="A727" t="s">
        <v>50</v>
      </c>
      <c s="34" t="s">
        <v>1404</v>
      </c>
      <c s="34" t="s">
        <v>1405</v>
      </c>
      <c s="35" t="s">
        <v>5</v>
      </c>
      <c s="6" t="s">
        <v>1406</v>
      </c>
      <c s="36" t="s">
        <v>470</v>
      </c>
      <c s="37">
        <v>1.134</v>
      </c>
      <c s="36">
        <v>0</v>
      </c>
      <c s="36">
        <f>ROUND(G727*H727,6)</f>
      </c>
      <c r="L727" s="38">
        <v>0</v>
      </c>
      <c s="32">
        <f>ROUND(ROUND(L727,2)*ROUND(G727,3),2)</f>
      </c>
      <c s="36" t="s">
        <v>184</v>
      </c>
      <c>
        <f>(M727*21)/100</f>
      </c>
      <c t="s">
        <v>28</v>
      </c>
    </row>
    <row r="728" spans="1:5" ht="25.5">
      <c r="A728" s="35" t="s">
        <v>56</v>
      </c>
      <c r="E728" s="39" t="s">
        <v>1406</v>
      </c>
    </row>
    <row r="729" spans="1:5" ht="12.75">
      <c r="A729" s="35" t="s">
        <v>57</v>
      </c>
      <c r="E729" s="40" t="s">
        <v>5</v>
      </c>
    </row>
    <row r="730" spans="1:5" ht="12.75">
      <c r="A730" t="s">
        <v>58</v>
      </c>
      <c r="E730" s="39" t="s">
        <v>5</v>
      </c>
    </row>
    <row r="731" spans="1:16" ht="38.25">
      <c r="A731" t="s">
        <v>50</v>
      </c>
      <c s="34" t="s">
        <v>1407</v>
      </c>
      <c s="34" t="s">
        <v>1408</v>
      </c>
      <c s="35" t="s">
        <v>5</v>
      </c>
      <c s="6" t="s">
        <v>1409</v>
      </c>
      <c s="36" t="s">
        <v>470</v>
      </c>
      <c s="37">
        <v>1.134</v>
      </c>
      <c s="36">
        <v>0</v>
      </c>
      <c s="36">
        <f>ROUND(G731*H731,6)</f>
      </c>
      <c r="L731" s="38">
        <v>0</v>
      </c>
      <c s="32">
        <f>ROUND(ROUND(L731,2)*ROUND(G731,3),2)</f>
      </c>
      <c s="36" t="s">
        <v>184</v>
      </c>
      <c>
        <f>(M731*21)/100</f>
      </c>
      <c t="s">
        <v>28</v>
      </c>
    </row>
    <row r="732" spans="1:5" ht="38.25">
      <c r="A732" s="35" t="s">
        <v>56</v>
      </c>
      <c r="E732" s="39" t="s">
        <v>1410</v>
      </c>
    </row>
    <row r="733" spans="1:5" ht="12.75">
      <c r="A733" s="35" t="s">
        <v>57</v>
      </c>
      <c r="E733" s="40" t="s">
        <v>5</v>
      </c>
    </row>
    <row r="734" spans="1:5" ht="12.75">
      <c r="A734" t="s">
        <v>58</v>
      </c>
      <c r="E734" s="39" t="s">
        <v>5</v>
      </c>
    </row>
    <row r="735" spans="1:16" ht="38.25">
      <c r="A735" t="s">
        <v>50</v>
      </c>
      <c s="34" t="s">
        <v>1411</v>
      </c>
      <c s="34" t="s">
        <v>1412</v>
      </c>
      <c s="35" t="s">
        <v>5</v>
      </c>
      <c s="6" t="s">
        <v>1413</v>
      </c>
      <c s="36" t="s">
        <v>470</v>
      </c>
      <c s="37">
        <v>1.134</v>
      </c>
      <c s="36">
        <v>0</v>
      </c>
      <c s="36">
        <f>ROUND(G735*H735,6)</f>
      </c>
      <c r="L735" s="38">
        <v>0</v>
      </c>
      <c s="32">
        <f>ROUND(ROUND(L735,2)*ROUND(G735,3),2)</f>
      </c>
      <c s="36" t="s">
        <v>184</v>
      </c>
      <c>
        <f>(M735*21)/100</f>
      </c>
      <c t="s">
        <v>28</v>
      </c>
    </row>
    <row r="736" spans="1:5" ht="38.25">
      <c r="A736" s="35" t="s">
        <v>56</v>
      </c>
      <c r="E736" s="39" t="s">
        <v>1414</v>
      </c>
    </row>
    <row r="737" spans="1:5" ht="12.75">
      <c r="A737" s="35" t="s">
        <v>57</v>
      </c>
      <c r="E737" s="40" t="s">
        <v>5</v>
      </c>
    </row>
    <row r="738" spans="1:5" ht="12.75">
      <c r="A738" t="s">
        <v>58</v>
      </c>
      <c r="E738" s="39" t="s">
        <v>5</v>
      </c>
    </row>
    <row r="739" spans="1:13" ht="12.75">
      <c r="A739" t="s">
        <v>47</v>
      </c>
      <c r="C739" s="31" t="s">
        <v>1415</v>
      </c>
      <c r="E739" s="33" t="s">
        <v>1416</v>
      </c>
      <c r="J739" s="32">
        <f>0</f>
      </c>
      <c s="32">
        <f>0</f>
      </c>
      <c s="32">
        <f>0+L740+L744</f>
      </c>
      <c s="32">
        <f>0+M740+M744</f>
      </c>
    </row>
    <row r="740" spans="1:16" ht="25.5">
      <c r="A740" t="s">
        <v>50</v>
      </c>
      <c s="34" t="s">
        <v>1417</v>
      </c>
      <c s="34" t="s">
        <v>1418</v>
      </c>
      <c s="35" t="s">
        <v>5</v>
      </c>
      <c s="6" t="s">
        <v>1419</v>
      </c>
      <c s="36" t="s">
        <v>54</v>
      </c>
      <c s="37">
        <v>12</v>
      </c>
      <c s="36">
        <v>0</v>
      </c>
      <c s="36">
        <f>ROUND(G740*H740,6)</f>
      </c>
      <c r="L740" s="38">
        <v>0</v>
      </c>
      <c s="32">
        <f>ROUND(ROUND(L740,2)*ROUND(G740,3),2)</f>
      </c>
      <c s="36" t="s">
        <v>184</v>
      </c>
      <c>
        <f>(M740*21)/100</f>
      </c>
      <c t="s">
        <v>28</v>
      </c>
    </row>
    <row r="741" spans="1:5" ht="25.5">
      <c r="A741" s="35" t="s">
        <v>56</v>
      </c>
      <c r="E741" s="39" t="s">
        <v>1419</v>
      </c>
    </row>
    <row r="742" spans="1:5" ht="63.75">
      <c r="A742" s="35" t="s">
        <v>57</v>
      </c>
      <c r="E742" s="40" t="s">
        <v>1420</v>
      </c>
    </row>
    <row r="743" spans="1:5" ht="12.75">
      <c r="A743" t="s">
        <v>58</v>
      </c>
      <c r="E743" s="39" t="s">
        <v>5</v>
      </c>
    </row>
    <row r="744" spans="1:16" ht="25.5">
      <c r="A744" t="s">
        <v>50</v>
      </c>
      <c s="34" t="s">
        <v>1421</v>
      </c>
      <c s="34" t="s">
        <v>1422</v>
      </c>
      <c s="35" t="s">
        <v>5</v>
      </c>
      <c s="6" t="s">
        <v>1423</v>
      </c>
      <c s="36" t="s">
        <v>54</v>
      </c>
      <c s="37">
        <v>12</v>
      </c>
      <c s="36">
        <v>0</v>
      </c>
      <c s="36">
        <f>ROUND(G744*H744,6)</f>
      </c>
      <c r="L744" s="38">
        <v>0</v>
      </c>
      <c s="32">
        <f>ROUND(ROUND(L744,2)*ROUND(G744,3),2)</f>
      </c>
      <c s="36" t="s">
        <v>184</v>
      </c>
      <c>
        <f>(M744*21)/100</f>
      </c>
      <c t="s">
        <v>28</v>
      </c>
    </row>
    <row r="745" spans="1:5" ht="25.5">
      <c r="A745" s="35" t="s">
        <v>56</v>
      </c>
      <c r="E745" s="39" t="s">
        <v>1423</v>
      </c>
    </row>
    <row r="746" spans="1:5" ht="63.75">
      <c r="A746" s="35" t="s">
        <v>57</v>
      </c>
      <c r="E746" s="40" t="s">
        <v>1420</v>
      </c>
    </row>
    <row r="747" spans="1:5" ht="12.75">
      <c r="A747" t="s">
        <v>58</v>
      </c>
      <c r="E747" s="39" t="s">
        <v>5</v>
      </c>
    </row>
    <row r="748" spans="1:13" ht="12.75">
      <c r="A748" t="s">
        <v>47</v>
      </c>
      <c r="C748" s="31" t="s">
        <v>1424</v>
      </c>
      <c r="E748" s="33" t="s">
        <v>1425</v>
      </c>
      <c r="J748" s="32">
        <f>0</f>
      </c>
      <c s="32">
        <f>0</f>
      </c>
      <c s="32">
        <f>0+L749+L753+L757+L761+L765+L769+L773+L777+L781+L785+L789+L793+L797+L801+L805+L809+L813+L817+L821+L825+L829+L833+L837+L841+L845+L849+L853+L857+L861+L865+L869+L873+L877+L881+L885+L889+L893+L897+L901+L905+L909+L913+L917+L921+L925+L929+L933+L937+L941+L945+L949+L953+L957</f>
      </c>
      <c s="32">
        <f>0+M749+M753+M757+M761+M765+M769+M773+M777+M781+M785+M789+M793+M797+M801+M805+M809+M813+M817+M821+M825+M829+M833+M837+M841+M845+M849+M853+M857+M861+M865+M869+M873+M877+M881+M885+M889+M893+M897+M901+M905+M909+M913+M917+M921+M925+M929+M933+M937+M941+M945+M949+M953+M957</f>
      </c>
    </row>
    <row r="749" spans="1:16" ht="25.5">
      <c r="A749" t="s">
        <v>50</v>
      </c>
      <c s="34" t="s">
        <v>1426</v>
      </c>
      <c s="34" t="s">
        <v>1427</v>
      </c>
      <c s="35" t="s">
        <v>5</v>
      </c>
      <c s="6" t="s">
        <v>1428</v>
      </c>
      <c s="36" t="s">
        <v>445</v>
      </c>
      <c s="37">
        <v>98.598</v>
      </c>
      <c s="36">
        <v>0.00189</v>
      </c>
      <c s="36">
        <f>ROUND(G749*H749,6)</f>
      </c>
      <c r="L749" s="38">
        <v>0</v>
      </c>
      <c s="32">
        <f>ROUND(ROUND(L749,2)*ROUND(G749,3),2)</f>
      </c>
      <c s="36" t="s">
        <v>184</v>
      </c>
      <c>
        <f>(M749*21)/100</f>
      </c>
      <c t="s">
        <v>28</v>
      </c>
    </row>
    <row r="750" spans="1:5" ht="25.5">
      <c r="A750" s="35" t="s">
        <v>56</v>
      </c>
      <c r="E750" s="39" t="s">
        <v>1428</v>
      </c>
    </row>
    <row r="751" spans="1:5" ht="242.25">
      <c r="A751" s="35" t="s">
        <v>57</v>
      </c>
      <c r="E751" s="42" t="s">
        <v>1429</v>
      </c>
    </row>
    <row r="752" spans="1:5" ht="12.75">
      <c r="A752" t="s">
        <v>58</v>
      </c>
      <c r="E752" s="39" t="s">
        <v>5</v>
      </c>
    </row>
    <row r="753" spans="1:16" ht="25.5">
      <c r="A753" t="s">
        <v>50</v>
      </c>
      <c s="34" t="s">
        <v>1430</v>
      </c>
      <c s="34" t="s">
        <v>1431</v>
      </c>
      <c s="35" t="s">
        <v>5</v>
      </c>
      <c s="6" t="s">
        <v>1432</v>
      </c>
      <c s="36" t="s">
        <v>74</v>
      </c>
      <c s="37">
        <v>171.554</v>
      </c>
      <c s="36">
        <v>7E-05</v>
      </c>
      <c s="36">
        <f>ROUND(G753*H753,6)</f>
      </c>
      <c r="L753" s="38">
        <v>0</v>
      </c>
      <c s="32">
        <f>ROUND(ROUND(L753,2)*ROUND(G753,3),2)</f>
      </c>
      <c s="36" t="s">
        <v>184</v>
      </c>
      <c>
        <f>(M753*21)/100</f>
      </c>
      <c t="s">
        <v>28</v>
      </c>
    </row>
    <row r="754" spans="1:5" ht="25.5">
      <c r="A754" s="35" t="s">
        <v>56</v>
      </c>
      <c r="E754" s="39" t="s">
        <v>1432</v>
      </c>
    </row>
    <row r="755" spans="1:5" ht="12.75">
      <c r="A755" s="35" t="s">
        <v>57</v>
      </c>
      <c r="E755" s="40" t="s">
        <v>5</v>
      </c>
    </row>
    <row r="756" spans="1:5" ht="12.75">
      <c r="A756" t="s">
        <v>58</v>
      </c>
      <c r="E756" s="39" t="s">
        <v>5</v>
      </c>
    </row>
    <row r="757" spans="1:16" ht="12.75">
      <c r="A757" t="s">
        <v>50</v>
      </c>
      <c s="34" t="s">
        <v>1433</v>
      </c>
      <c s="34" t="s">
        <v>1434</v>
      </c>
      <c s="35" t="s">
        <v>5</v>
      </c>
      <c s="6" t="s">
        <v>1435</v>
      </c>
      <c s="36" t="s">
        <v>74</v>
      </c>
      <c s="37">
        <v>188.709</v>
      </c>
      <c s="36">
        <v>0.00798</v>
      </c>
      <c s="36">
        <f>ROUND(G757*H757,6)</f>
      </c>
      <c r="L757" s="38">
        <v>0</v>
      </c>
      <c s="32">
        <f>ROUND(ROUND(L757,2)*ROUND(G757,3),2)</f>
      </c>
      <c s="36" t="s">
        <v>184</v>
      </c>
      <c>
        <f>(M757*21)/100</f>
      </c>
      <c t="s">
        <v>28</v>
      </c>
    </row>
    <row r="758" spans="1:5" ht="12.75">
      <c r="A758" s="35" t="s">
        <v>56</v>
      </c>
      <c r="E758" s="39" t="s">
        <v>1435</v>
      </c>
    </row>
    <row r="759" spans="1:5" ht="25.5">
      <c r="A759" s="35" t="s">
        <v>57</v>
      </c>
      <c r="E759" s="40" t="s">
        <v>1436</v>
      </c>
    </row>
    <row r="760" spans="1:5" ht="12.75">
      <c r="A760" t="s">
        <v>58</v>
      </c>
      <c r="E760" s="39" t="s">
        <v>5</v>
      </c>
    </row>
    <row r="761" spans="1:16" ht="25.5">
      <c r="A761" t="s">
        <v>50</v>
      </c>
      <c s="34" t="s">
        <v>1437</v>
      </c>
      <c s="34" t="s">
        <v>1438</v>
      </c>
      <c s="35" t="s">
        <v>5</v>
      </c>
      <c s="6" t="s">
        <v>1439</v>
      </c>
      <c s="36" t="s">
        <v>93</v>
      </c>
      <c s="37">
        <v>52.5</v>
      </c>
      <c s="36">
        <v>0.0051</v>
      </c>
      <c s="36">
        <f>ROUND(G761*H761,6)</f>
      </c>
      <c r="L761" s="38">
        <v>0</v>
      </c>
      <c s="32">
        <f>ROUND(ROUND(L761,2)*ROUND(G761,3),2)</f>
      </c>
      <c s="36" t="s">
        <v>184</v>
      </c>
      <c>
        <f>(M761*21)/100</f>
      </c>
      <c t="s">
        <v>28</v>
      </c>
    </row>
    <row r="762" spans="1:5" ht="25.5">
      <c r="A762" s="35" t="s">
        <v>56</v>
      </c>
      <c r="E762" s="39" t="s">
        <v>1439</v>
      </c>
    </row>
    <row r="763" spans="1:5" ht="25.5">
      <c r="A763" s="35" t="s">
        <v>57</v>
      </c>
      <c r="E763" s="40" t="s">
        <v>1440</v>
      </c>
    </row>
    <row r="764" spans="1:5" ht="12.75">
      <c r="A764" t="s">
        <v>58</v>
      </c>
      <c r="E764" s="39" t="s">
        <v>5</v>
      </c>
    </row>
    <row r="765" spans="1:16" ht="12.75">
      <c r="A765" t="s">
        <v>50</v>
      </c>
      <c s="34" t="s">
        <v>1441</v>
      </c>
      <c s="34" t="s">
        <v>1442</v>
      </c>
      <c s="35" t="s">
        <v>5</v>
      </c>
      <c s="6" t="s">
        <v>1443</v>
      </c>
      <c s="36" t="s">
        <v>445</v>
      </c>
      <c s="37">
        <v>0.462</v>
      </c>
      <c s="36">
        <v>0.55</v>
      </c>
      <c s="36">
        <f>ROUND(G765*H765,6)</f>
      </c>
      <c r="L765" s="38">
        <v>0</v>
      </c>
      <c s="32">
        <f>ROUND(ROUND(L765,2)*ROUND(G765,3),2)</f>
      </c>
      <c s="36" t="s">
        <v>184</v>
      </c>
      <c>
        <f>(M765*21)/100</f>
      </c>
      <c t="s">
        <v>28</v>
      </c>
    </row>
    <row r="766" spans="1:5" ht="12.75">
      <c r="A766" s="35" t="s">
        <v>56</v>
      </c>
      <c r="E766" s="39" t="s">
        <v>1443</v>
      </c>
    </row>
    <row r="767" spans="1:5" ht="25.5">
      <c r="A767" s="35" t="s">
        <v>57</v>
      </c>
      <c r="E767" s="40" t="s">
        <v>1444</v>
      </c>
    </row>
    <row r="768" spans="1:5" ht="12.75">
      <c r="A768" t="s">
        <v>58</v>
      </c>
      <c r="E768" s="39" t="s">
        <v>5</v>
      </c>
    </row>
    <row r="769" spans="1:16" ht="12.75">
      <c r="A769" t="s">
        <v>50</v>
      </c>
      <c s="34" t="s">
        <v>1445</v>
      </c>
      <c s="34" t="s">
        <v>1446</v>
      </c>
      <c s="35" t="s">
        <v>5</v>
      </c>
      <c s="6" t="s">
        <v>1447</v>
      </c>
      <c s="36" t="s">
        <v>93</v>
      </c>
      <c s="37">
        <v>173.935</v>
      </c>
      <c s="36">
        <v>0.00339</v>
      </c>
      <c s="36">
        <f>ROUND(G769*H769,6)</f>
      </c>
      <c r="L769" s="38">
        <v>0</v>
      </c>
      <c s="32">
        <f>ROUND(ROUND(L769,2)*ROUND(G769,3),2)</f>
      </c>
      <c s="36" t="s">
        <v>184</v>
      </c>
      <c>
        <f>(M769*21)/100</f>
      </c>
      <c t="s">
        <v>28</v>
      </c>
    </row>
    <row r="770" spans="1:5" ht="12.75">
      <c r="A770" s="35" t="s">
        <v>56</v>
      </c>
      <c r="E770" s="39" t="s">
        <v>1447</v>
      </c>
    </row>
    <row r="771" spans="1:5" ht="12.75">
      <c r="A771" s="35" t="s">
        <v>57</v>
      </c>
      <c r="E771" s="40" t="s">
        <v>5</v>
      </c>
    </row>
    <row r="772" spans="1:5" ht="12.75">
      <c r="A772" t="s">
        <v>58</v>
      </c>
      <c r="E772" s="39" t="s">
        <v>5</v>
      </c>
    </row>
    <row r="773" spans="1:16" ht="12.75">
      <c r="A773" t="s">
        <v>50</v>
      </c>
      <c s="34" t="s">
        <v>1448</v>
      </c>
      <c s="34" t="s">
        <v>1449</v>
      </c>
      <c s="35" t="s">
        <v>5</v>
      </c>
      <c s="6" t="s">
        <v>1450</v>
      </c>
      <c s="36" t="s">
        <v>93</v>
      </c>
      <c s="37">
        <v>191.329</v>
      </c>
      <c s="36">
        <v>0</v>
      </c>
      <c s="36">
        <f>ROUND(G773*H773,6)</f>
      </c>
      <c r="L773" s="38">
        <v>0</v>
      </c>
      <c s="32">
        <f>ROUND(ROUND(L773,2)*ROUND(G773,3),2)</f>
      </c>
      <c s="36" t="s">
        <v>55</v>
      </c>
      <c>
        <f>(M773*21)/100</f>
      </c>
      <c t="s">
        <v>28</v>
      </c>
    </row>
    <row r="774" spans="1:5" ht="12.75">
      <c r="A774" s="35" t="s">
        <v>56</v>
      </c>
      <c r="E774" s="39" t="s">
        <v>1450</v>
      </c>
    </row>
    <row r="775" spans="1:5" ht="25.5">
      <c r="A775" s="35" t="s">
        <v>57</v>
      </c>
      <c r="E775" s="40" t="s">
        <v>1451</v>
      </c>
    </row>
    <row r="776" spans="1:5" ht="12.75">
      <c r="A776" t="s">
        <v>58</v>
      </c>
      <c r="E776" s="39" t="s">
        <v>5</v>
      </c>
    </row>
    <row r="777" spans="1:16" ht="12.75">
      <c r="A777" t="s">
        <v>50</v>
      </c>
      <c s="34" t="s">
        <v>1452</v>
      </c>
      <c s="34" t="s">
        <v>1453</v>
      </c>
      <c s="35" t="s">
        <v>5</v>
      </c>
      <c s="6" t="s">
        <v>1454</v>
      </c>
      <c s="36" t="s">
        <v>445</v>
      </c>
      <c s="37">
        <v>0.94</v>
      </c>
      <c s="36">
        <v>0.01316</v>
      </c>
      <c s="36">
        <f>ROUND(G777*H777,6)</f>
      </c>
      <c r="L777" s="38">
        <v>0</v>
      </c>
      <c s="32">
        <f>ROUND(ROUND(L777,2)*ROUND(G777,3),2)</f>
      </c>
      <c s="36" t="s">
        <v>184</v>
      </c>
      <c>
        <f>(M777*21)/100</f>
      </c>
      <c t="s">
        <v>28</v>
      </c>
    </row>
    <row r="778" spans="1:5" ht="12.75">
      <c r="A778" s="35" t="s">
        <v>56</v>
      </c>
      <c r="E778" s="39" t="s">
        <v>1454</v>
      </c>
    </row>
    <row r="779" spans="1:5" ht="12.75">
      <c r="A779" s="35" t="s">
        <v>57</v>
      </c>
      <c r="E779" s="40" t="s">
        <v>5</v>
      </c>
    </row>
    <row r="780" spans="1:5" ht="12.75">
      <c r="A780" t="s">
        <v>58</v>
      </c>
      <c r="E780" s="39" t="s">
        <v>5</v>
      </c>
    </row>
    <row r="781" spans="1:16" ht="12.75">
      <c r="A781" t="s">
        <v>50</v>
      </c>
      <c s="34" t="s">
        <v>1455</v>
      </c>
      <c s="34" t="s">
        <v>1456</v>
      </c>
      <c s="35" t="s">
        <v>5</v>
      </c>
      <c s="6" t="s">
        <v>1457</v>
      </c>
      <c s="36" t="s">
        <v>93</v>
      </c>
      <c s="37">
        <v>263.915</v>
      </c>
      <c s="36">
        <v>0.00718</v>
      </c>
      <c s="36">
        <f>ROUND(G781*H781,6)</f>
      </c>
      <c r="L781" s="38">
        <v>0</v>
      </c>
      <c s="32">
        <f>ROUND(ROUND(L781,2)*ROUND(G781,3),2)</f>
      </c>
      <c s="36" t="s">
        <v>184</v>
      </c>
      <c>
        <f>(M781*21)/100</f>
      </c>
      <c t="s">
        <v>28</v>
      </c>
    </row>
    <row r="782" spans="1:5" ht="12.75">
      <c r="A782" s="35" t="s">
        <v>56</v>
      </c>
      <c r="E782" s="39" t="s">
        <v>1457</v>
      </c>
    </row>
    <row r="783" spans="1:5" ht="12.75">
      <c r="A783" s="35" t="s">
        <v>57</v>
      </c>
      <c r="E783" s="40" t="s">
        <v>5</v>
      </c>
    </row>
    <row r="784" spans="1:5" ht="12.75">
      <c r="A784" t="s">
        <v>58</v>
      </c>
      <c r="E784" s="39" t="s">
        <v>5</v>
      </c>
    </row>
    <row r="785" spans="1:16" ht="25.5">
      <c r="A785" t="s">
        <v>50</v>
      </c>
      <c s="34" t="s">
        <v>1458</v>
      </c>
      <c s="34" t="s">
        <v>1459</v>
      </c>
      <c s="35" t="s">
        <v>5</v>
      </c>
      <c s="6" t="s">
        <v>1460</v>
      </c>
      <c s="36" t="s">
        <v>93</v>
      </c>
      <c s="37">
        <v>611.81</v>
      </c>
      <c s="36">
        <v>0</v>
      </c>
      <c s="36">
        <f>ROUND(G785*H785,6)</f>
      </c>
      <c r="L785" s="38">
        <v>0</v>
      </c>
      <c s="32">
        <f>ROUND(ROUND(L785,2)*ROUND(G785,3),2)</f>
      </c>
      <c s="36" t="s">
        <v>184</v>
      </c>
      <c>
        <f>(M785*21)/100</f>
      </c>
      <c t="s">
        <v>28</v>
      </c>
    </row>
    <row r="786" spans="1:5" ht="25.5">
      <c r="A786" s="35" t="s">
        <v>56</v>
      </c>
      <c r="E786" s="39" t="s">
        <v>1460</v>
      </c>
    </row>
    <row r="787" spans="1:5" ht="51">
      <c r="A787" s="35" t="s">
        <v>57</v>
      </c>
      <c r="E787" s="40" t="s">
        <v>1461</v>
      </c>
    </row>
    <row r="788" spans="1:5" ht="12.75">
      <c r="A788" t="s">
        <v>58</v>
      </c>
      <c r="E788" s="39" t="s">
        <v>5</v>
      </c>
    </row>
    <row r="789" spans="1:16" ht="25.5">
      <c r="A789" t="s">
        <v>50</v>
      </c>
      <c s="34" t="s">
        <v>1462</v>
      </c>
      <c s="34" t="s">
        <v>1463</v>
      </c>
      <c s="35" t="s">
        <v>5</v>
      </c>
      <c s="6" t="s">
        <v>1464</v>
      </c>
      <c s="36" t="s">
        <v>93</v>
      </c>
      <c s="37">
        <v>166.068</v>
      </c>
      <c s="36">
        <v>0</v>
      </c>
      <c s="36">
        <f>ROUND(G789*H789,6)</f>
      </c>
      <c r="L789" s="38">
        <v>0</v>
      </c>
      <c s="32">
        <f>ROUND(ROUND(L789,2)*ROUND(G789,3),2)</f>
      </c>
      <c s="36" t="s">
        <v>184</v>
      </c>
      <c>
        <f>(M789*21)/100</f>
      </c>
      <c t="s">
        <v>28</v>
      </c>
    </row>
    <row r="790" spans="1:5" ht="25.5">
      <c r="A790" s="35" t="s">
        <v>56</v>
      </c>
      <c r="E790" s="39" t="s">
        <v>1464</v>
      </c>
    </row>
    <row r="791" spans="1:5" ht="12.75">
      <c r="A791" s="35" t="s">
        <v>57</v>
      </c>
      <c r="E791" s="40" t="s">
        <v>5</v>
      </c>
    </row>
    <row r="792" spans="1:5" ht="12.75">
      <c r="A792" t="s">
        <v>58</v>
      </c>
      <c r="E792" s="39" t="s">
        <v>5</v>
      </c>
    </row>
    <row r="793" spans="1:16" ht="12.75">
      <c r="A793" t="s">
        <v>50</v>
      </c>
      <c s="34" t="s">
        <v>1465</v>
      </c>
      <c s="34" t="s">
        <v>1466</v>
      </c>
      <c s="35" t="s">
        <v>5</v>
      </c>
      <c s="6" t="s">
        <v>1467</v>
      </c>
      <c s="36" t="s">
        <v>93</v>
      </c>
      <c s="37">
        <v>217.6</v>
      </c>
      <c s="36">
        <v>0</v>
      </c>
      <c s="36">
        <f>ROUND(G793*H793,6)</f>
      </c>
      <c r="L793" s="38">
        <v>0</v>
      </c>
      <c s="32">
        <f>ROUND(ROUND(L793,2)*ROUND(G793,3),2)</f>
      </c>
      <c s="36" t="s">
        <v>184</v>
      </c>
      <c>
        <f>(M793*21)/100</f>
      </c>
      <c t="s">
        <v>28</v>
      </c>
    </row>
    <row r="794" spans="1:5" ht="12.75">
      <c r="A794" s="35" t="s">
        <v>56</v>
      </c>
      <c r="E794" s="39" t="s">
        <v>1467</v>
      </c>
    </row>
    <row r="795" spans="1:5" ht="12.75">
      <c r="A795" s="35" t="s">
        <v>57</v>
      </c>
      <c r="E795" s="40" t="s">
        <v>5</v>
      </c>
    </row>
    <row r="796" spans="1:5" ht="12.75">
      <c r="A796" t="s">
        <v>58</v>
      </c>
      <c r="E796" s="39" t="s">
        <v>5</v>
      </c>
    </row>
    <row r="797" spans="1:16" ht="25.5">
      <c r="A797" t="s">
        <v>50</v>
      </c>
      <c s="34" t="s">
        <v>1468</v>
      </c>
      <c s="34" t="s">
        <v>1469</v>
      </c>
      <c s="35" t="s">
        <v>5</v>
      </c>
      <c s="6" t="s">
        <v>1470</v>
      </c>
      <c s="36" t="s">
        <v>74</v>
      </c>
      <c s="37">
        <v>36.598</v>
      </c>
      <c s="36">
        <v>7E-05</v>
      </c>
      <c s="36">
        <f>ROUND(G797*H797,6)</f>
      </c>
      <c r="L797" s="38">
        <v>0</v>
      </c>
      <c s="32">
        <f>ROUND(ROUND(L797,2)*ROUND(G797,3),2)</f>
      </c>
      <c s="36" t="s">
        <v>184</v>
      </c>
      <c>
        <f>(M797*21)/100</f>
      </c>
      <c t="s">
        <v>28</v>
      </c>
    </row>
    <row r="798" spans="1:5" ht="38.25">
      <c r="A798" s="35" t="s">
        <v>56</v>
      </c>
      <c r="E798" s="39" t="s">
        <v>1471</v>
      </c>
    </row>
    <row r="799" spans="1:5" ht="25.5">
      <c r="A799" s="35" t="s">
        <v>57</v>
      </c>
      <c r="E799" s="40" t="s">
        <v>1472</v>
      </c>
    </row>
    <row r="800" spans="1:5" ht="12.75">
      <c r="A800" t="s">
        <v>58</v>
      </c>
      <c r="E800" s="39" t="s">
        <v>5</v>
      </c>
    </row>
    <row r="801" spans="1:16" ht="12.75">
      <c r="A801" t="s">
        <v>50</v>
      </c>
      <c s="34" t="s">
        <v>1473</v>
      </c>
      <c s="34" t="s">
        <v>1474</v>
      </c>
      <c s="35" t="s">
        <v>5</v>
      </c>
      <c s="6" t="s">
        <v>1475</v>
      </c>
      <c s="36" t="s">
        <v>74</v>
      </c>
      <c s="37">
        <v>40.258</v>
      </c>
      <c s="36">
        <v>0.01463</v>
      </c>
      <c s="36">
        <f>ROUND(G801*H801,6)</f>
      </c>
      <c r="L801" s="38">
        <v>0</v>
      </c>
      <c s="32">
        <f>ROUND(ROUND(L801,2)*ROUND(G801,3),2)</f>
      </c>
      <c s="36" t="s">
        <v>184</v>
      </c>
      <c>
        <f>(M801*21)/100</f>
      </c>
      <c t="s">
        <v>28</v>
      </c>
    </row>
    <row r="802" spans="1:5" ht="12.75">
      <c r="A802" s="35" t="s">
        <v>56</v>
      </c>
      <c r="E802" s="39" t="s">
        <v>1475</v>
      </c>
    </row>
    <row r="803" spans="1:5" ht="25.5">
      <c r="A803" s="35" t="s">
        <v>57</v>
      </c>
      <c r="E803" s="40" t="s">
        <v>1476</v>
      </c>
    </row>
    <row r="804" spans="1:5" ht="12.75">
      <c r="A804" t="s">
        <v>58</v>
      </c>
      <c r="E804" s="39" t="s">
        <v>5</v>
      </c>
    </row>
    <row r="805" spans="1:16" ht="25.5">
      <c r="A805" t="s">
        <v>50</v>
      </c>
      <c s="34" t="s">
        <v>1477</v>
      </c>
      <c s="34" t="s">
        <v>1478</v>
      </c>
      <c s="35" t="s">
        <v>5</v>
      </c>
      <c s="6" t="s">
        <v>1479</v>
      </c>
      <c s="36" t="s">
        <v>74</v>
      </c>
      <c s="37">
        <v>153.936</v>
      </c>
      <c s="36">
        <v>0.02265</v>
      </c>
      <c s="36">
        <f>ROUND(G805*H805,6)</f>
      </c>
      <c r="L805" s="38">
        <v>0</v>
      </c>
      <c s="32">
        <f>ROUND(ROUND(L805,2)*ROUND(G805,3),2)</f>
      </c>
      <c s="36" t="s">
        <v>184</v>
      </c>
      <c>
        <f>(M805*21)/100</f>
      </c>
      <c t="s">
        <v>28</v>
      </c>
    </row>
    <row r="806" spans="1:5" ht="25.5">
      <c r="A806" s="35" t="s">
        <v>56</v>
      </c>
      <c r="E806" s="39" t="s">
        <v>1479</v>
      </c>
    </row>
    <row r="807" spans="1:5" ht="140.25">
      <c r="A807" s="35" t="s">
        <v>57</v>
      </c>
      <c r="E807" s="40" t="s">
        <v>1480</v>
      </c>
    </row>
    <row r="808" spans="1:5" ht="12.75">
      <c r="A808" t="s">
        <v>58</v>
      </c>
      <c r="E808" s="39" t="s">
        <v>5</v>
      </c>
    </row>
    <row r="809" spans="1:16" ht="12.75">
      <c r="A809" t="s">
        <v>50</v>
      </c>
      <c s="34" t="s">
        <v>1481</v>
      </c>
      <c s="34" t="s">
        <v>1482</v>
      </c>
      <c s="35" t="s">
        <v>5</v>
      </c>
      <c s="6" t="s">
        <v>1483</v>
      </c>
      <c s="36" t="s">
        <v>74</v>
      </c>
      <c s="37">
        <v>532.86</v>
      </c>
      <c s="36">
        <v>0</v>
      </c>
      <c s="36">
        <f>ROUND(G809*H809,6)</f>
      </c>
      <c r="L809" s="38">
        <v>0</v>
      </c>
      <c s="32">
        <f>ROUND(ROUND(L809,2)*ROUND(G809,3),2)</f>
      </c>
      <c s="36" t="s">
        <v>55</v>
      </c>
      <c>
        <f>(M809*21)/100</f>
      </c>
      <c t="s">
        <v>28</v>
      </c>
    </row>
    <row r="810" spans="1:5" ht="12.75">
      <c r="A810" s="35" t="s">
        <v>56</v>
      </c>
      <c r="E810" s="39" t="s">
        <v>1483</v>
      </c>
    </row>
    <row r="811" spans="1:5" ht="12.75">
      <c r="A811" s="35" t="s">
        <v>57</v>
      </c>
      <c r="E811" s="40" t="s">
        <v>5</v>
      </c>
    </row>
    <row r="812" spans="1:5" ht="12.75">
      <c r="A812" t="s">
        <v>58</v>
      </c>
      <c r="E812" s="39" t="s">
        <v>5</v>
      </c>
    </row>
    <row r="813" spans="1:16" ht="12.75">
      <c r="A813" t="s">
        <v>50</v>
      </c>
      <c s="34" t="s">
        <v>1484</v>
      </c>
      <c s="34" t="s">
        <v>1485</v>
      </c>
      <c s="35" t="s">
        <v>5</v>
      </c>
      <c s="6" t="s">
        <v>1486</v>
      </c>
      <c s="36" t="s">
        <v>74</v>
      </c>
      <c s="37">
        <v>532.86</v>
      </c>
      <c s="36">
        <v>0</v>
      </c>
      <c s="36">
        <f>ROUND(G813*H813,6)</f>
      </c>
      <c r="L813" s="38">
        <v>0</v>
      </c>
      <c s="32">
        <f>ROUND(ROUND(L813,2)*ROUND(G813,3),2)</f>
      </c>
      <c s="36" t="s">
        <v>184</v>
      </c>
      <c>
        <f>(M813*21)/100</f>
      </c>
      <c t="s">
        <v>28</v>
      </c>
    </row>
    <row r="814" spans="1:5" ht="12.75">
      <c r="A814" s="35" t="s">
        <v>56</v>
      </c>
      <c r="E814" s="39" t="s">
        <v>1486</v>
      </c>
    </row>
    <row r="815" spans="1:5" ht="12.75">
      <c r="A815" s="35" t="s">
        <v>57</v>
      </c>
      <c r="E815" s="40" t="s">
        <v>5</v>
      </c>
    </row>
    <row r="816" spans="1:5" ht="12.75">
      <c r="A816" t="s">
        <v>58</v>
      </c>
      <c r="E816" s="39" t="s">
        <v>5</v>
      </c>
    </row>
    <row r="817" spans="1:16" ht="25.5">
      <c r="A817" t="s">
        <v>50</v>
      </c>
      <c s="34" t="s">
        <v>1487</v>
      </c>
      <c s="34" t="s">
        <v>1488</v>
      </c>
      <c s="35" t="s">
        <v>5</v>
      </c>
      <c s="6" t="s">
        <v>1489</v>
      </c>
      <c s="36" t="s">
        <v>74</v>
      </c>
      <c s="37">
        <v>362.543</v>
      </c>
      <c s="36">
        <v>0</v>
      </c>
      <c s="36">
        <f>ROUND(G817*H817,6)</f>
      </c>
      <c r="L817" s="38">
        <v>0</v>
      </c>
      <c s="32">
        <f>ROUND(ROUND(L817,2)*ROUND(G817,3),2)</f>
      </c>
      <c s="36" t="s">
        <v>184</v>
      </c>
      <c>
        <f>(M817*21)/100</f>
      </c>
      <c t="s">
        <v>28</v>
      </c>
    </row>
    <row r="818" spans="1:5" ht="25.5">
      <c r="A818" s="35" t="s">
        <v>56</v>
      </c>
      <c r="E818" s="39" t="s">
        <v>1489</v>
      </c>
    </row>
    <row r="819" spans="1:5" ht="12.75">
      <c r="A819" s="35" t="s">
        <v>57</v>
      </c>
      <c r="E819" s="40" t="s">
        <v>5</v>
      </c>
    </row>
    <row r="820" spans="1:5" ht="12.75">
      <c r="A820" t="s">
        <v>58</v>
      </c>
      <c r="E820" s="39" t="s">
        <v>5</v>
      </c>
    </row>
    <row r="821" spans="1:16" ht="38.25">
      <c r="A821" t="s">
        <v>50</v>
      </c>
      <c s="34" t="s">
        <v>1490</v>
      </c>
      <c s="34" t="s">
        <v>1491</v>
      </c>
      <c s="35" t="s">
        <v>5</v>
      </c>
      <c s="6" t="s">
        <v>1492</v>
      </c>
      <c s="36" t="s">
        <v>74</v>
      </c>
      <c s="37">
        <v>362.543</v>
      </c>
      <c s="36">
        <v>5E-05</v>
      </c>
      <c s="36">
        <f>ROUND(G821*H821,6)</f>
      </c>
      <c r="L821" s="38">
        <v>0</v>
      </c>
      <c s="32">
        <f>ROUND(ROUND(L821,2)*ROUND(G821,3),2)</f>
      </c>
      <c s="36" t="s">
        <v>184</v>
      </c>
      <c>
        <f>(M821*21)/100</f>
      </c>
      <c t="s">
        <v>28</v>
      </c>
    </row>
    <row r="822" spans="1:5" ht="38.25">
      <c r="A822" s="35" t="s">
        <v>56</v>
      </c>
      <c r="E822" s="39" t="s">
        <v>1493</v>
      </c>
    </row>
    <row r="823" spans="1:5" ht="12.75">
      <c r="A823" s="35" t="s">
        <v>57</v>
      </c>
      <c r="E823" s="40" t="s">
        <v>5</v>
      </c>
    </row>
    <row r="824" spans="1:5" ht="12.75">
      <c r="A824" t="s">
        <v>58</v>
      </c>
      <c r="E824" s="39" t="s">
        <v>5</v>
      </c>
    </row>
    <row r="825" spans="1:16" ht="25.5">
      <c r="A825" t="s">
        <v>50</v>
      </c>
      <c s="34" t="s">
        <v>1494</v>
      </c>
      <c s="34" t="s">
        <v>1495</v>
      </c>
      <c s="35" t="s">
        <v>5</v>
      </c>
      <c s="6" t="s">
        <v>1496</v>
      </c>
      <c s="36" t="s">
        <v>54</v>
      </c>
      <c s="37">
        <v>145</v>
      </c>
      <c s="36">
        <v>0</v>
      </c>
      <c s="36">
        <f>ROUND(G825*H825,6)</f>
      </c>
      <c r="L825" s="38">
        <v>0</v>
      </c>
      <c s="32">
        <f>ROUND(ROUND(L825,2)*ROUND(G825,3),2)</f>
      </c>
      <c s="36" t="s">
        <v>55</v>
      </c>
      <c>
        <f>(M825*21)/100</f>
      </c>
      <c t="s">
        <v>28</v>
      </c>
    </row>
    <row r="826" spans="1:5" ht="38.25">
      <c r="A826" s="35" t="s">
        <v>56</v>
      </c>
      <c r="E826" s="39" t="s">
        <v>1497</v>
      </c>
    </row>
    <row r="827" spans="1:5" ht="12.75">
      <c r="A827" s="35" t="s">
        <v>57</v>
      </c>
      <c r="E827" s="40" t="s">
        <v>5</v>
      </c>
    </row>
    <row r="828" spans="1:5" ht="12.75">
      <c r="A828" t="s">
        <v>58</v>
      </c>
      <c r="E828" s="39" t="s">
        <v>5</v>
      </c>
    </row>
    <row r="829" spans="1:16" ht="12.75">
      <c r="A829" t="s">
        <v>50</v>
      </c>
      <c s="34" t="s">
        <v>1498</v>
      </c>
      <c s="34" t="s">
        <v>1499</v>
      </c>
      <c s="35" t="s">
        <v>5</v>
      </c>
      <c s="6" t="s">
        <v>1500</v>
      </c>
      <c s="36" t="s">
        <v>74</v>
      </c>
      <c s="37">
        <v>1.6</v>
      </c>
      <c s="36">
        <v>0</v>
      </c>
      <c s="36">
        <f>ROUND(G829*H829,6)</f>
      </c>
      <c r="L829" s="38">
        <v>0</v>
      </c>
      <c s="32">
        <f>ROUND(ROUND(L829,2)*ROUND(G829,3),2)</f>
      </c>
      <c s="36" t="s">
        <v>184</v>
      </c>
      <c>
        <f>(M829*21)/100</f>
      </c>
      <c t="s">
        <v>28</v>
      </c>
    </row>
    <row r="830" spans="1:5" ht="12.75">
      <c r="A830" s="35" t="s">
        <v>56</v>
      </c>
      <c r="E830" s="39" t="s">
        <v>1500</v>
      </c>
    </row>
    <row r="831" spans="1:5" ht="25.5">
      <c r="A831" s="35" t="s">
        <v>57</v>
      </c>
      <c r="E831" s="40" t="s">
        <v>1501</v>
      </c>
    </row>
    <row r="832" spans="1:5" ht="12.75">
      <c r="A832" t="s">
        <v>58</v>
      </c>
      <c r="E832" s="39" t="s">
        <v>5</v>
      </c>
    </row>
    <row r="833" spans="1:16" ht="25.5">
      <c r="A833" t="s">
        <v>50</v>
      </c>
      <c s="34" t="s">
        <v>1502</v>
      </c>
      <c s="34" t="s">
        <v>1503</v>
      </c>
      <c s="35" t="s">
        <v>5</v>
      </c>
      <c s="6" t="s">
        <v>1504</v>
      </c>
      <c s="36" t="s">
        <v>93</v>
      </c>
      <c s="37">
        <v>734.172</v>
      </c>
      <c s="36">
        <v>0</v>
      </c>
      <c s="36">
        <f>ROUND(G833*H833,6)</f>
      </c>
      <c r="L833" s="38">
        <v>0</v>
      </c>
      <c s="32">
        <f>ROUND(ROUND(L833,2)*ROUND(G833,3),2)</f>
      </c>
      <c s="36" t="s">
        <v>184</v>
      </c>
      <c>
        <f>(M833*21)/100</f>
      </c>
      <c t="s">
        <v>28</v>
      </c>
    </row>
    <row r="834" spans="1:5" ht="25.5">
      <c r="A834" s="35" t="s">
        <v>56</v>
      </c>
      <c r="E834" s="39" t="s">
        <v>1504</v>
      </c>
    </row>
    <row r="835" spans="1:5" ht="76.5">
      <c r="A835" s="35" t="s">
        <v>57</v>
      </c>
      <c r="E835" s="40" t="s">
        <v>1505</v>
      </c>
    </row>
    <row r="836" spans="1:5" ht="12.75">
      <c r="A836" t="s">
        <v>58</v>
      </c>
      <c r="E836" s="39" t="s">
        <v>5</v>
      </c>
    </row>
    <row r="837" spans="1:16" ht="25.5">
      <c r="A837" t="s">
        <v>50</v>
      </c>
      <c s="34" t="s">
        <v>1506</v>
      </c>
      <c s="34" t="s">
        <v>1507</v>
      </c>
      <c s="35" t="s">
        <v>5</v>
      </c>
      <c s="6" t="s">
        <v>1508</v>
      </c>
      <c s="36" t="s">
        <v>93</v>
      </c>
      <c s="37">
        <v>54.4</v>
      </c>
      <c s="36">
        <v>0</v>
      </c>
      <c s="36">
        <f>ROUND(G837*H837,6)</f>
      </c>
      <c r="L837" s="38">
        <v>0</v>
      </c>
      <c s="32">
        <f>ROUND(ROUND(L837,2)*ROUND(G837,3),2)</f>
      </c>
      <c s="36" t="s">
        <v>184</v>
      </c>
      <c>
        <f>(M837*21)/100</f>
      </c>
      <c t="s">
        <v>28</v>
      </c>
    </row>
    <row r="838" spans="1:5" ht="25.5">
      <c r="A838" s="35" t="s">
        <v>56</v>
      </c>
      <c r="E838" s="39" t="s">
        <v>1508</v>
      </c>
    </row>
    <row r="839" spans="1:5" ht="76.5">
      <c r="A839" s="35" t="s">
        <v>57</v>
      </c>
      <c r="E839" s="40" t="s">
        <v>1509</v>
      </c>
    </row>
    <row r="840" spans="1:5" ht="12.75">
      <c r="A840" t="s">
        <v>58</v>
      </c>
      <c r="E840" s="39" t="s">
        <v>5</v>
      </c>
    </row>
    <row r="841" spans="1:16" ht="25.5">
      <c r="A841" t="s">
        <v>50</v>
      </c>
      <c s="34" t="s">
        <v>1510</v>
      </c>
      <c s="34" t="s">
        <v>1511</v>
      </c>
      <c s="35" t="s">
        <v>5</v>
      </c>
      <c s="6" t="s">
        <v>1512</v>
      </c>
      <c s="36" t="s">
        <v>93</v>
      </c>
      <c s="37">
        <v>13</v>
      </c>
      <c s="36">
        <v>0</v>
      </c>
      <c s="36">
        <f>ROUND(G841*H841,6)</f>
      </c>
      <c r="L841" s="38">
        <v>0</v>
      </c>
      <c s="32">
        <f>ROUND(ROUND(L841,2)*ROUND(G841,3),2)</f>
      </c>
      <c s="36" t="s">
        <v>184</v>
      </c>
      <c>
        <f>(M841*21)/100</f>
      </c>
      <c t="s">
        <v>28</v>
      </c>
    </row>
    <row r="842" spans="1:5" ht="25.5">
      <c r="A842" s="35" t="s">
        <v>56</v>
      </c>
      <c r="E842" s="39" t="s">
        <v>1512</v>
      </c>
    </row>
    <row r="843" spans="1:5" ht="25.5">
      <c r="A843" s="35" t="s">
        <v>57</v>
      </c>
      <c r="E843" s="40" t="s">
        <v>1513</v>
      </c>
    </row>
    <row r="844" spans="1:5" ht="12.75">
      <c r="A844" t="s">
        <v>58</v>
      </c>
      <c r="E844" s="39" t="s">
        <v>5</v>
      </c>
    </row>
    <row r="845" spans="1:16" ht="25.5">
      <c r="A845" t="s">
        <v>50</v>
      </c>
      <c s="34" t="s">
        <v>1514</v>
      </c>
      <c s="34" t="s">
        <v>1515</v>
      </c>
      <c s="35" t="s">
        <v>5</v>
      </c>
      <c s="6" t="s">
        <v>1516</v>
      </c>
      <c s="36" t="s">
        <v>93</v>
      </c>
      <c s="37">
        <v>374.32</v>
      </c>
      <c s="36">
        <v>0</v>
      </c>
      <c s="36">
        <f>ROUND(G845*H845,6)</f>
      </c>
      <c r="L845" s="38">
        <v>0</v>
      </c>
      <c s="32">
        <f>ROUND(ROUND(L845,2)*ROUND(G845,3),2)</f>
      </c>
      <c s="36" t="s">
        <v>184</v>
      </c>
      <c>
        <f>(M845*21)/100</f>
      </c>
      <c t="s">
        <v>28</v>
      </c>
    </row>
    <row r="846" spans="1:5" ht="25.5">
      <c r="A846" s="35" t="s">
        <v>56</v>
      </c>
      <c r="E846" s="39" t="s">
        <v>1516</v>
      </c>
    </row>
    <row r="847" spans="1:5" ht="51">
      <c r="A847" s="35" t="s">
        <v>57</v>
      </c>
      <c r="E847" s="40" t="s">
        <v>1517</v>
      </c>
    </row>
    <row r="848" spans="1:5" ht="12.75">
      <c r="A848" t="s">
        <v>58</v>
      </c>
      <c r="E848" s="39" t="s">
        <v>5</v>
      </c>
    </row>
    <row r="849" spans="1:16" ht="25.5">
      <c r="A849" t="s">
        <v>50</v>
      </c>
      <c s="34" t="s">
        <v>1518</v>
      </c>
      <c s="34" t="s">
        <v>1519</v>
      </c>
      <c s="35" t="s">
        <v>5</v>
      </c>
      <c s="6" t="s">
        <v>1520</v>
      </c>
      <c s="36" t="s">
        <v>93</v>
      </c>
      <c s="37">
        <v>530.064</v>
      </c>
      <c s="36">
        <v>0.01363</v>
      </c>
      <c s="36">
        <f>ROUND(G849*H849,6)</f>
      </c>
      <c r="L849" s="38">
        <v>0</v>
      </c>
      <c s="32">
        <f>ROUND(ROUND(L849,2)*ROUND(G849,3),2)</f>
      </c>
      <c s="36" t="s">
        <v>184</v>
      </c>
      <c>
        <f>(M849*21)/100</f>
      </c>
      <c t="s">
        <v>28</v>
      </c>
    </row>
    <row r="850" spans="1:5" ht="25.5">
      <c r="A850" s="35" t="s">
        <v>56</v>
      </c>
      <c r="E850" s="39" t="s">
        <v>1520</v>
      </c>
    </row>
    <row r="851" spans="1:5" ht="140.25">
      <c r="A851" s="35" t="s">
        <v>57</v>
      </c>
      <c r="E851" s="40" t="s">
        <v>1521</v>
      </c>
    </row>
    <row r="852" spans="1:5" ht="12.75">
      <c r="A852" t="s">
        <v>58</v>
      </c>
      <c r="E852" s="39" t="s">
        <v>5</v>
      </c>
    </row>
    <row r="853" spans="1:16" ht="25.5">
      <c r="A853" t="s">
        <v>50</v>
      </c>
      <c s="34" t="s">
        <v>1522</v>
      </c>
      <c s="34" t="s">
        <v>1523</v>
      </c>
      <c s="35" t="s">
        <v>5</v>
      </c>
      <c s="6" t="s">
        <v>1524</v>
      </c>
      <c s="36" t="s">
        <v>74</v>
      </c>
      <c s="37">
        <v>2106.388</v>
      </c>
      <c s="36">
        <v>0</v>
      </c>
      <c s="36">
        <f>ROUND(G853*H853,6)</f>
      </c>
      <c r="L853" s="38">
        <v>0</v>
      </c>
      <c s="32">
        <f>ROUND(ROUND(L853,2)*ROUND(G853,3),2)</f>
      </c>
      <c s="36" t="s">
        <v>184</v>
      </c>
      <c>
        <f>(M853*21)/100</f>
      </c>
      <c t="s">
        <v>28</v>
      </c>
    </row>
    <row r="854" spans="1:5" ht="25.5">
      <c r="A854" s="35" t="s">
        <v>56</v>
      </c>
      <c r="E854" s="39" t="s">
        <v>1524</v>
      </c>
    </row>
    <row r="855" spans="1:5" ht="165.75">
      <c r="A855" s="35" t="s">
        <v>57</v>
      </c>
      <c r="E855" s="40" t="s">
        <v>1525</v>
      </c>
    </row>
    <row r="856" spans="1:5" ht="12.75">
      <c r="A856" t="s">
        <v>58</v>
      </c>
      <c r="E856" s="39" t="s">
        <v>5</v>
      </c>
    </row>
    <row r="857" spans="1:16" ht="12.75">
      <c r="A857" t="s">
        <v>50</v>
      </c>
      <c s="34" t="s">
        <v>1526</v>
      </c>
      <c s="34" t="s">
        <v>1527</v>
      </c>
      <c s="35" t="s">
        <v>5</v>
      </c>
      <c s="6" t="s">
        <v>1528</v>
      </c>
      <c s="36" t="s">
        <v>445</v>
      </c>
      <c s="37">
        <v>36.467</v>
      </c>
      <c s="36">
        <v>0.55</v>
      </c>
      <c s="36">
        <f>ROUND(G857*H857,6)</f>
      </c>
      <c r="L857" s="38">
        <v>0</v>
      </c>
      <c s="32">
        <f>ROUND(ROUND(L857,2)*ROUND(G857,3),2)</f>
      </c>
      <c s="36" t="s">
        <v>184</v>
      </c>
      <c>
        <f>(M857*21)/100</f>
      </c>
      <c t="s">
        <v>28</v>
      </c>
    </row>
    <row r="858" spans="1:5" ht="12.75">
      <c r="A858" s="35" t="s">
        <v>56</v>
      </c>
      <c r="E858" s="39" t="s">
        <v>1528</v>
      </c>
    </row>
    <row r="859" spans="1:5" ht="25.5">
      <c r="A859" s="35" t="s">
        <v>57</v>
      </c>
      <c r="E859" s="40" t="s">
        <v>1529</v>
      </c>
    </row>
    <row r="860" spans="1:5" ht="12.75">
      <c r="A860" t="s">
        <v>58</v>
      </c>
      <c r="E860" s="39" t="s">
        <v>5</v>
      </c>
    </row>
    <row r="861" spans="1:16" ht="25.5">
      <c r="A861" t="s">
        <v>50</v>
      </c>
      <c s="34" t="s">
        <v>1530</v>
      </c>
      <c s="34" t="s">
        <v>1531</v>
      </c>
      <c s="35" t="s">
        <v>5</v>
      </c>
      <c s="6" t="s">
        <v>1532</v>
      </c>
      <c s="36" t="s">
        <v>74</v>
      </c>
      <c s="37">
        <v>1657.61</v>
      </c>
      <c s="36">
        <v>0</v>
      </c>
      <c s="36">
        <f>ROUND(G861*H861,6)</f>
      </c>
      <c r="L861" s="38">
        <v>0</v>
      </c>
      <c s="32">
        <f>ROUND(ROUND(L861,2)*ROUND(G861,3),2)</f>
      </c>
      <c s="36" t="s">
        <v>184</v>
      </c>
      <c>
        <f>(M861*21)/100</f>
      </c>
      <c t="s">
        <v>28</v>
      </c>
    </row>
    <row r="862" spans="1:5" ht="25.5">
      <c r="A862" s="35" t="s">
        <v>56</v>
      </c>
      <c r="E862" s="39" t="s">
        <v>1532</v>
      </c>
    </row>
    <row r="863" spans="1:5" ht="140.25">
      <c r="A863" s="35" t="s">
        <v>57</v>
      </c>
      <c r="E863" s="40" t="s">
        <v>1533</v>
      </c>
    </row>
    <row r="864" spans="1:5" ht="12.75">
      <c r="A864" t="s">
        <v>58</v>
      </c>
      <c r="E864" s="39" t="s">
        <v>5</v>
      </c>
    </row>
    <row r="865" spans="1:16" ht="12.75">
      <c r="A865" t="s">
        <v>50</v>
      </c>
      <c s="34" t="s">
        <v>1534</v>
      </c>
      <c s="34" t="s">
        <v>1535</v>
      </c>
      <c s="35" t="s">
        <v>5</v>
      </c>
      <c s="6" t="s">
        <v>1536</v>
      </c>
      <c s="36" t="s">
        <v>74</v>
      </c>
      <c s="37">
        <v>1657.61</v>
      </c>
      <c s="36">
        <v>0</v>
      </c>
      <c s="36">
        <f>ROUND(G865*H865,6)</f>
      </c>
      <c r="L865" s="38">
        <v>0</v>
      </c>
      <c s="32">
        <f>ROUND(ROUND(L865,2)*ROUND(G865,3),2)</f>
      </c>
      <c s="36" t="s">
        <v>184</v>
      </c>
      <c>
        <f>(M865*21)/100</f>
      </c>
      <c t="s">
        <v>28</v>
      </c>
    </row>
    <row r="866" spans="1:5" ht="12.75">
      <c r="A866" s="35" t="s">
        <v>56</v>
      </c>
      <c r="E866" s="39" t="s">
        <v>1536</v>
      </c>
    </row>
    <row r="867" spans="1:5" ht="140.25">
      <c r="A867" s="35" t="s">
        <v>57</v>
      </c>
      <c r="E867" s="40" t="s">
        <v>1533</v>
      </c>
    </row>
    <row r="868" spans="1:5" ht="12.75">
      <c r="A868" t="s">
        <v>58</v>
      </c>
      <c r="E868" s="39" t="s">
        <v>5</v>
      </c>
    </row>
    <row r="869" spans="1:16" ht="12.75">
      <c r="A869" t="s">
        <v>50</v>
      </c>
      <c s="34" t="s">
        <v>1537</v>
      </c>
      <c s="34" t="s">
        <v>1538</v>
      </c>
      <c s="35" t="s">
        <v>5</v>
      </c>
      <c s="6" t="s">
        <v>1539</v>
      </c>
      <c s="36" t="s">
        <v>445</v>
      </c>
      <c s="37">
        <v>2.27</v>
      </c>
      <c s="36">
        <v>0.55</v>
      </c>
      <c s="36">
        <f>ROUND(G869*H869,6)</f>
      </c>
      <c r="L869" s="38">
        <v>0</v>
      </c>
      <c s="32">
        <f>ROUND(ROUND(L869,2)*ROUND(G869,3),2)</f>
      </c>
      <c s="36" t="s">
        <v>184</v>
      </c>
      <c>
        <f>(M869*21)/100</f>
      </c>
      <c t="s">
        <v>28</v>
      </c>
    </row>
    <row r="870" spans="1:5" ht="12.75">
      <c r="A870" s="35" t="s">
        <v>56</v>
      </c>
      <c r="E870" s="39" t="s">
        <v>1539</v>
      </c>
    </row>
    <row r="871" spans="1:5" ht="12.75">
      <c r="A871" s="35" t="s">
        <v>57</v>
      </c>
      <c r="E871" s="40" t="s">
        <v>5</v>
      </c>
    </row>
    <row r="872" spans="1:5" ht="12.75">
      <c r="A872" t="s">
        <v>58</v>
      </c>
      <c r="E872" s="39" t="s">
        <v>5</v>
      </c>
    </row>
    <row r="873" spans="1:16" ht="25.5">
      <c r="A873" t="s">
        <v>50</v>
      </c>
      <c s="34" t="s">
        <v>1540</v>
      </c>
      <c s="34" t="s">
        <v>1541</v>
      </c>
      <c s="35" t="s">
        <v>5</v>
      </c>
      <c s="6" t="s">
        <v>1542</v>
      </c>
      <c s="36" t="s">
        <v>54</v>
      </c>
      <c s="37">
        <v>11</v>
      </c>
      <c s="36">
        <v>0.1221</v>
      </c>
      <c s="36">
        <f>ROUND(G873*H873,6)</f>
      </c>
      <c r="L873" s="38">
        <v>0</v>
      </c>
      <c s="32">
        <f>ROUND(ROUND(L873,2)*ROUND(G873,3),2)</f>
      </c>
      <c s="36" t="s">
        <v>184</v>
      </c>
      <c>
        <f>(M873*21)/100</f>
      </c>
      <c t="s">
        <v>28</v>
      </c>
    </row>
    <row r="874" spans="1:5" ht="25.5">
      <c r="A874" s="35" t="s">
        <v>56</v>
      </c>
      <c r="E874" s="39" t="s">
        <v>1542</v>
      </c>
    </row>
    <row r="875" spans="1:5" ht="25.5">
      <c r="A875" s="35" t="s">
        <v>57</v>
      </c>
      <c r="E875" s="40" t="s">
        <v>573</v>
      </c>
    </row>
    <row r="876" spans="1:5" ht="12.75">
      <c r="A876" t="s">
        <v>58</v>
      </c>
      <c r="E876" s="39" t="s">
        <v>5</v>
      </c>
    </row>
    <row r="877" spans="1:16" ht="12.75">
      <c r="A877" t="s">
        <v>50</v>
      </c>
      <c s="34" t="s">
        <v>1543</v>
      </c>
      <c s="34" t="s">
        <v>1544</v>
      </c>
      <c s="35" t="s">
        <v>5</v>
      </c>
      <c s="6" t="s">
        <v>1545</v>
      </c>
      <c s="36" t="s">
        <v>54</v>
      </c>
      <c s="37">
        <v>36</v>
      </c>
      <c s="36">
        <v>0.18315</v>
      </c>
      <c s="36">
        <f>ROUND(G877*H877,6)</f>
      </c>
      <c r="L877" s="38">
        <v>0</v>
      </c>
      <c s="32">
        <f>ROUND(ROUND(L877,2)*ROUND(G877,3),2)</f>
      </c>
      <c s="36" t="s">
        <v>184</v>
      </c>
      <c>
        <f>(M877*21)/100</f>
      </c>
      <c t="s">
        <v>28</v>
      </c>
    </row>
    <row r="878" spans="1:5" ht="12.75">
      <c r="A878" s="35" t="s">
        <v>56</v>
      </c>
      <c r="E878" s="39" t="s">
        <v>1545</v>
      </c>
    </row>
    <row r="879" spans="1:5" ht="25.5">
      <c r="A879" s="35" t="s">
        <v>57</v>
      </c>
      <c r="E879" s="40" t="s">
        <v>1546</v>
      </c>
    </row>
    <row r="880" spans="1:5" ht="12.75">
      <c r="A880" t="s">
        <v>58</v>
      </c>
      <c r="E880" s="39" t="s">
        <v>5</v>
      </c>
    </row>
    <row r="881" spans="1:16" ht="12.75">
      <c r="A881" t="s">
        <v>50</v>
      </c>
      <c s="34" t="s">
        <v>1547</v>
      </c>
      <c s="34" t="s">
        <v>1548</v>
      </c>
      <c s="35" t="s">
        <v>5</v>
      </c>
      <c s="6" t="s">
        <v>1549</v>
      </c>
      <c s="36" t="s">
        <v>54</v>
      </c>
      <c s="37">
        <v>11</v>
      </c>
      <c s="36">
        <v>0.0156</v>
      </c>
      <c s="36">
        <f>ROUND(G881*H881,6)</f>
      </c>
      <c r="L881" s="38">
        <v>0</v>
      </c>
      <c s="32">
        <f>ROUND(ROUND(L881,2)*ROUND(G881,3),2)</f>
      </c>
      <c s="36" t="s">
        <v>184</v>
      </c>
      <c>
        <f>(M881*21)/100</f>
      </c>
      <c t="s">
        <v>28</v>
      </c>
    </row>
    <row r="882" spans="1:5" ht="12.75">
      <c r="A882" s="35" t="s">
        <v>56</v>
      </c>
      <c r="E882" s="39" t="s">
        <v>1549</v>
      </c>
    </row>
    <row r="883" spans="1:5" ht="51">
      <c r="A883" s="35" t="s">
        <v>57</v>
      </c>
      <c r="E883" s="40" t="s">
        <v>1550</v>
      </c>
    </row>
    <row r="884" spans="1:5" ht="12.75">
      <c r="A884" t="s">
        <v>58</v>
      </c>
      <c r="E884" s="39" t="s">
        <v>5</v>
      </c>
    </row>
    <row r="885" spans="1:16" ht="25.5">
      <c r="A885" t="s">
        <v>50</v>
      </c>
      <c s="34" t="s">
        <v>1551</v>
      </c>
      <c s="34" t="s">
        <v>1552</v>
      </c>
      <c s="35" t="s">
        <v>5</v>
      </c>
      <c s="6" t="s">
        <v>1553</v>
      </c>
      <c s="36" t="s">
        <v>445</v>
      </c>
      <c s="37">
        <v>3.82</v>
      </c>
      <c s="36">
        <v>0.0233</v>
      </c>
      <c s="36">
        <f>ROUND(G885*H885,6)</f>
      </c>
      <c r="L885" s="38">
        <v>0</v>
      </c>
      <c s="32">
        <f>ROUND(ROUND(L885,2)*ROUND(G885,3),2)</f>
      </c>
      <c s="36" t="s">
        <v>184</v>
      </c>
      <c>
        <f>(M885*21)/100</f>
      </c>
      <c t="s">
        <v>28</v>
      </c>
    </row>
    <row r="886" spans="1:5" ht="25.5">
      <c r="A886" s="35" t="s">
        <v>56</v>
      </c>
      <c r="E886" s="39" t="s">
        <v>1553</v>
      </c>
    </row>
    <row r="887" spans="1:5" ht="25.5">
      <c r="A887" s="35" t="s">
        <v>57</v>
      </c>
      <c r="E887" s="40" t="s">
        <v>1554</v>
      </c>
    </row>
    <row r="888" spans="1:5" ht="12.75">
      <c r="A888" t="s">
        <v>58</v>
      </c>
      <c r="E888" s="39" t="s">
        <v>5</v>
      </c>
    </row>
    <row r="889" spans="1:16" ht="25.5">
      <c r="A889" t="s">
        <v>50</v>
      </c>
      <c s="34" t="s">
        <v>1555</v>
      </c>
      <c s="34" t="s">
        <v>1556</v>
      </c>
      <c s="35" t="s">
        <v>5</v>
      </c>
      <c s="6" t="s">
        <v>1557</v>
      </c>
      <c s="36" t="s">
        <v>74</v>
      </c>
      <c s="37">
        <v>693.025</v>
      </c>
      <c s="36">
        <v>0</v>
      </c>
      <c s="36">
        <f>ROUND(G889*H889,6)</f>
      </c>
      <c r="L889" s="38">
        <v>0</v>
      </c>
      <c s="32">
        <f>ROUND(ROUND(L889,2)*ROUND(G889,3),2)</f>
      </c>
      <c s="36" t="s">
        <v>55</v>
      </c>
      <c>
        <f>(M889*21)/100</f>
      </c>
      <c t="s">
        <v>28</v>
      </c>
    </row>
    <row r="890" spans="1:5" ht="25.5">
      <c r="A890" s="35" t="s">
        <v>56</v>
      </c>
      <c r="E890" s="39" t="s">
        <v>1557</v>
      </c>
    </row>
    <row r="891" spans="1:5" ht="38.25">
      <c r="A891" s="35" t="s">
        <v>57</v>
      </c>
      <c r="E891" s="42" t="s">
        <v>1558</v>
      </c>
    </row>
    <row r="892" spans="1:5" ht="12.75">
      <c r="A892" t="s">
        <v>58</v>
      </c>
      <c r="E892" s="39" t="s">
        <v>5</v>
      </c>
    </row>
    <row r="893" spans="1:16" ht="25.5">
      <c r="A893" t="s">
        <v>50</v>
      </c>
      <c s="34" t="s">
        <v>1559</v>
      </c>
      <c s="34" t="s">
        <v>1560</v>
      </c>
      <c s="35" t="s">
        <v>5</v>
      </c>
      <c s="6" t="s">
        <v>1561</v>
      </c>
      <c s="36" t="s">
        <v>74</v>
      </c>
      <c s="37">
        <v>602.63</v>
      </c>
      <c s="36">
        <v>0.00012</v>
      </c>
      <c s="36">
        <f>ROUND(G893*H893,6)</f>
      </c>
      <c r="L893" s="38">
        <v>0</v>
      </c>
      <c s="32">
        <f>ROUND(ROUND(L893,2)*ROUND(G893,3),2)</f>
      </c>
      <c s="36" t="s">
        <v>184</v>
      </c>
      <c>
        <f>(M893*21)/100</f>
      </c>
      <c t="s">
        <v>28</v>
      </c>
    </row>
    <row r="894" spans="1:5" ht="38.25">
      <c r="A894" s="35" t="s">
        <v>56</v>
      </c>
      <c r="E894" s="39" t="s">
        <v>1562</v>
      </c>
    </row>
    <row r="895" spans="1:5" ht="12.75">
      <c r="A895" s="35" t="s">
        <v>57</v>
      </c>
      <c r="E895" s="40" t="s">
        <v>5</v>
      </c>
    </row>
    <row r="896" spans="1:5" ht="12.75">
      <c r="A896" t="s">
        <v>58</v>
      </c>
      <c r="E896" s="39" t="s">
        <v>5</v>
      </c>
    </row>
    <row r="897" spans="1:16" ht="25.5">
      <c r="A897" t="s">
        <v>50</v>
      </c>
      <c s="34" t="s">
        <v>1563</v>
      </c>
      <c s="34" t="s">
        <v>1564</v>
      </c>
      <c s="35" t="s">
        <v>5</v>
      </c>
      <c s="6" t="s">
        <v>1565</v>
      </c>
      <c s="36" t="s">
        <v>74</v>
      </c>
      <c s="37">
        <v>225.06</v>
      </c>
      <c s="36">
        <v>0.00782</v>
      </c>
      <c s="36">
        <f>ROUND(G897*H897,6)</f>
      </c>
      <c r="L897" s="38">
        <v>0</v>
      </c>
      <c s="32">
        <f>ROUND(ROUND(L897,2)*ROUND(G897,3),2)</f>
      </c>
      <c s="36" t="s">
        <v>184</v>
      </c>
      <c>
        <f>(M897*21)/100</f>
      </c>
      <c t="s">
        <v>28</v>
      </c>
    </row>
    <row r="898" spans="1:5" ht="25.5">
      <c r="A898" s="35" t="s">
        <v>56</v>
      </c>
      <c r="E898" s="39" t="s">
        <v>1565</v>
      </c>
    </row>
    <row r="899" spans="1:5" ht="38.25">
      <c r="A899" s="35" t="s">
        <v>57</v>
      </c>
      <c r="E899" s="42" t="s">
        <v>1566</v>
      </c>
    </row>
    <row r="900" spans="1:5" ht="12.75">
      <c r="A900" t="s">
        <v>58</v>
      </c>
      <c r="E900" s="39" t="s">
        <v>5</v>
      </c>
    </row>
    <row r="901" spans="1:16" ht="25.5">
      <c r="A901" t="s">
        <v>50</v>
      </c>
      <c s="34" t="s">
        <v>1567</v>
      </c>
      <c s="34" t="s">
        <v>1568</v>
      </c>
      <c s="35" t="s">
        <v>5</v>
      </c>
      <c s="6" t="s">
        <v>1569</v>
      </c>
      <c s="36" t="s">
        <v>93</v>
      </c>
      <c s="37">
        <v>391.021</v>
      </c>
      <c s="36">
        <v>0</v>
      </c>
      <c s="36">
        <f>ROUND(G901*H901,6)</f>
      </c>
      <c r="L901" s="38">
        <v>0</v>
      </c>
      <c s="32">
        <f>ROUND(ROUND(L901,2)*ROUND(G901,3),2)</f>
      </c>
      <c s="36" t="s">
        <v>184</v>
      </c>
      <c>
        <f>(M901*21)/100</f>
      </c>
      <c t="s">
        <v>28</v>
      </c>
    </row>
    <row r="902" spans="1:5" ht="25.5">
      <c r="A902" s="35" t="s">
        <v>56</v>
      </c>
      <c r="E902" s="39" t="s">
        <v>1569</v>
      </c>
    </row>
    <row r="903" spans="1:5" ht="357">
      <c r="A903" s="35" t="s">
        <v>57</v>
      </c>
      <c r="E903" s="42" t="s">
        <v>1570</v>
      </c>
    </row>
    <row r="904" spans="1:5" ht="12.75">
      <c r="A904" t="s">
        <v>58</v>
      </c>
      <c r="E904" s="39" t="s">
        <v>5</v>
      </c>
    </row>
    <row r="905" spans="1:16" ht="25.5">
      <c r="A905" t="s">
        <v>50</v>
      </c>
      <c s="34" t="s">
        <v>1571</v>
      </c>
      <c s="34" t="s">
        <v>1572</v>
      </c>
      <c s="35" t="s">
        <v>5</v>
      </c>
      <c s="6" t="s">
        <v>1573</v>
      </c>
      <c s="36" t="s">
        <v>93</v>
      </c>
      <c s="37">
        <v>391.021</v>
      </c>
      <c s="36">
        <v>0.0001</v>
      </c>
      <c s="36">
        <f>ROUND(G905*H905,6)</f>
      </c>
      <c r="L905" s="38">
        <v>0</v>
      </c>
      <c s="32">
        <f>ROUND(ROUND(L905,2)*ROUND(G905,3),2)</f>
      </c>
      <c s="36" t="s">
        <v>184</v>
      </c>
      <c>
        <f>(M905*21)/100</f>
      </c>
      <c t="s">
        <v>28</v>
      </c>
    </row>
    <row r="906" spans="1:5" ht="25.5">
      <c r="A906" s="35" t="s">
        <v>56</v>
      </c>
      <c r="E906" s="39" t="s">
        <v>1573</v>
      </c>
    </row>
    <row r="907" spans="1:5" ht="357">
      <c r="A907" s="35" t="s">
        <v>57</v>
      </c>
      <c r="E907" s="42" t="s">
        <v>1570</v>
      </c>
    </row>
    <row r="908" spans="1:5" ht="12.75">
      <c r="A908" t="s">
        <v>58</v>
      </c>
      <c r="E908" s="39" t="s">
        <v>5</v>
      </c>
    </row>
    <row r="909" spans="1:16" ht="12.75">
      <c r="A909" t="s">
        <v>50</v>
      </c>
      <c s="34" t="s">
        <v>1574</v>
      </c>
      <c s="34" t="s">
        <v>1575</v>
      </c>
      <c s="35" t="s">
        <v>5</v>
      </c>
      <c s="6" t="s">
        <v>1576</v>
      </c>
      <c s="36" t="s">
        <v>445</v>
      </c>
      <c s="37">
        <v>20.645</v>
      </c>
      <c s="36">
        <v>0.55</v>
      </c>
      <c s="36">
        <f>ROUND(G909*H909,6)</f>
      </c>
      <c r="L909" s="38">
        <v>0</v>
      </c>
      <c s="32">
        <f>ROUND(ROUND(L909,2)*ROUND(G909,3),2)</f>
      </c>
      <c s="36" t="s">
        <v>184</v>
      </c>
      <c>
        <f>(M909*21)/100</f>
      </c>
      <c t="s">
        <v>28</v>
      </c>
    </row>
    <row r="910" spans="1:5" ht="12.75">
      <c r="A910" s="35" t="s">
        <v>56</v>
      </c>
      <c r="E910" s="39" t="s">
        <v>1576</v>
      </c>
    </row>
    <row r="911" spans="1:5" ht="38.25">
      <c r="A911" s="35" t="s">
        <v>57</v>
      </c>
      <c r="E911" s="40" t="s">
        <v>1577</v>
      </c>
    </row>
    <row r="912" spans="1:5" ht="12.75">
      <c r="A912" t="s">
        <v>58</v>
      </c>
      <c r="E912" s="39" t="s">
        <v>5</v>
      </c>
    </row>
    <row r="913" spans="1:16" ht="25.5">
      <c r="A913" t="s">
        <v>50</v>
      </c>
      <c s="34" t="s">
        <v>1578</v>
      </c>
      <c s="34" t="s">
        <v>1579</v>
      </c>
      <c s="35" t="s">
        <v>5</v>
      </c>
      <c s="6" t="s">
        <v>1580</v>
      </c>
      <c s="36" t="s">
        <v>93</v>
      </c>
      <c s="37">
        <v>289.52</v>
      </c>
      <c s="36">
        <v>0</v>
      </c>
      <c s="36">
        <f>ROUND(G913*H913,6)</f>
      </c>
      <c r="L913" s="38">
        <v>0</v>
      </c>
      <c s="32">
        <f>ROUND(ROUND(L913,2)*ROUND(G913,3),2)</f>
      </c>
      <c s="36" t="s">
        <v>184</v>
      </c>
      <c>
        <f>(M913*21)/100</f>
      </c>
      <c t="s">
        <v>28</v>
      </c>
    </row>
    <row r="914" spans="1:5" ht="25.5">
      <c r="A914" s="35" t="s">
        <v>56</v>
      </c>
      <c r="E914" s="39" t="s">
        <v>1580</v>
      </c>
    </row>
    <row r="915" spans="1:5" ht="25.5">
      <c r="A915" s="35" t="s">
        <v>57</v>
      </c>
      <c r="E915" s="40" t="s">
        <v>1581</v>
      </c>
    </row>
    <row r="916" spans="1:5" ht="12.75">
      <c r="A916" t="s">
        <v>58</v>
      </c>
      <c r="E916" s="39" t="s">
        <v>5</v>
      </c>
    </row>
    <row r="917" spans="1:16" ht="25.5">
      <c r="A917" t="s">
        <v>50</v>
      </c>
      <c s="34" t="s">
        <v>1582</v>
      </c>
      <c s="34" t="s">
        <v>1583</v>
      </c>
      <c s="35" t="s">
        <v>5</v>
      </c>
      <c s="6" t="s">
        <v>1584</v>
      </c>
      <c s="36" t="s">
        <v>74</v>
      </c>
      <c s="37">
        <v>141.22</v>
      </c>
      <c s="36">
        <v>0.01925</v>
      </c>
      <c s="36">
        <f>ROUND(G917*H917,6)</f>
      </c>
      <c r="L917" s="38">
        <v>0</v>
      </c>
      <c s="32">
        <f>ROUND(ROUND(L917,2)*ROUND(G917,3),2)</f>
      </c>
      <c s="36" t="s">
        <v>184</v>
      </c>
      <c>
        <f>(M917*21)/100</f>
      </c>
      <c t="s">
        <v>28</v>
      </c>
    </row>
    <row r="918" spans="1:5" ht="25.5">
      <c r="A918" s="35" t="s">
        <v>56</v>
      </c>
      <c r="E918" s="39" t="s">
        <v>1584</v>
      </c>
    </row>
    <row r="919" spans="1:5" ht="25.5">
      <c r="A919" s="35" t="s">
        <v>57</v>
      </c>
      <c r="E919" s="40" t="s">
        <v>1585</v>
      </c>
    </row>
    <row r="920" spans="1:5" ht="12.75">
      <c r="A920" t="s">
        <v>58</v>
      </c>
      <c r="E920" s="39" t="s">
        <v>5</v>
      </c>
    </row>
    <row r="921" spans="1:16" ht="25.5">
      <c r="A921" t="s">
        <v>50</v>
      </c>
      <c s="34" t="s">
        <v>1586</v>
      </c>
      <c s="34" t="s">
        <v>1587</v>
      </c>
      <c s="35" t="s">
        <v>5</v>
      </c>
      <c s="6" t="s">
        <v>1588</v>
      </c>
      <c s="36" t="s">
        <v>74</v>
      </c>
      <c s="37">
        <v>450.225</v>
      </c>
      <c s="36">
        <v>0.01764</v>
      </c>
      <c s="36">
        <f>ROUND(G921*H921,6)</f>
      </c>
      <c r="L921" s="38">
        <v>0</v>
      </c>
      <c s="32">
        <f>ROUND(ROUND(L921,2)*ROUND(G921,3),2)</f>
      </c>
      <c s="36" t="s">
        <v>184</v>
      </c>
      <c>
        <f>(M921*21)/100</f>
      </c>
      <c t="s">
        <v>28</v>
      </c>
    </row>
    <row r="922" spans="1:5" ht="25.5">
      <c r="A922" s="35" t="s">
        <v>56</v>
      </c>
      <c r="E922" s="39" t="s">
        <v>1588</v>
      </c>
    </row>
    <row r="923" spans="1:5" ht="216.75">
      <c r="A923" s="35" t="s">
        <v>57</v>
      </c>
      <c r="E923" s="42" t="s">
        <v>1589</v>
      </c>
    </row>
    <row r="924" spans="1:5" ht="12.75">
      <c r="A924" t="s">
        <v>58</v>
      </c>
      <c r="E924" s="39" t="s">
        <v>5</v>
      </c>
    </row>
    <row r="925" spans="1:16" ht="25.5">
      <c r="A925" t="s">
        <v>50</v>
      </c>
      <c s="34" t="s">
        <v>1590</v>
      </c>
      <c s="34" t="s">
        <v>1591</v>
      </c>
      <c s="35" t="s">
        <v>5</v>
      </c>
      <c s="6" t="s">
        <v>1592</v>
      </c>
      <c s="36" t="s">
        <v>74</v>
      </c>
      <c s="37">
        <v>138.292</v>
      </c>
      <c s="36">
        <v>0.02093</v>
      </c>
      <c s="36">
        <f>ROUND(G925*H925,6)</f>
      </c>
      <c r="L925" s="38">
        <v>0</v>
      </c>
      <c s="32">
        <f>ROUND(ROUND(L925,2)*ROUND(G925,3),2)</f>
      </c>
      <c s="36" t="s">
        <v>184</v>
      </c>
      <c>
        <f>(M925*21)/100</f>
      </c>
      <c t="s">
        <v>28</v>
      </c>
    </row>
    <row r="926" spans="1:5" ht="25.5">
      <c r="A926" s="35" t="s">
        <v>56</v>
      </c>
      <c r="E926" s="39" t="s">
        <v>1592</v>
      </c>
    </row>
    <row r="927" spans="1:5" ht="140.25">
      <c r="A927" s="35" t="s">
        <v>57</v>
      </c>
      <c r="E927" s="42" t="s">
        <v>1593</v>
      </c>
    </row>
    <row r="928" spans="1:5" ht="12.75">
      <c r="A928" t="s">
        <v>58</v>
      </c>
      <c r="E928" s="39" t="s">
        <v>5</v>
      </c>
    </row>
    <row r="929" spans="1:16" ht="25.5">
      <c r="A929" t="s">
        <v>50</v>
      </c>
      <c s="34" t="s">
        <v>1594</v>
      </c>
      <c s="34" t="s">
        <v>1595</v>
      </c>
      <c s="35" t="s">
        <v>5</v>
      </c>
      <c s="6" t="s">
        <v>1596</v>
      </c>
      <c s="36" t="s">
        <v>470</v>
      </c>
      <c s="37">
        <v>88.783</v>
      </c>
      <c s="36">
        <v>0</v>
      </c>
      <c s="36">
        <f>ROUND(G929*H929,6)</f>
      </c>
      <c r="L929" s="38">
        <v>0</v>
      </c>
      <c s="32">
        <f>ROUND(ROUND(L929,2)*ROUND(G929,3),2)</f>
      </c>
      <c s="36" t="s">
        <v>184</v>
      </c>
      <c>
        <f>(M929*21)/100</f>
      </c>
      <c t="s">
        <v>28</v>
      </c>
    </row>
    <row r="930" spans="1:5" ht="25.5">
      <c r="A930" s="35" t="s">
        <v>56</v>
      </c>
      <c r="E930" s="39" t="s">
        <v>1596</v>
      </c>
    </row>
    <row r="931" spans="1:5" ht="12.75">
      <c r="A931" s="35" t="s">
        <v>57</v>
      </c>
      <c r="E931" s="40" t="s">
        <v>5</v>
      </c>
    </row>
    <row r="932" spans="1:5" ht="12.75">
      <c r="A932" t="s">
        <v>58</v>
      </c>
      <c r="E932" s="39" t="s">
        <v>5</v>
      </c>
    </row>
    <row r="933" spans="1:16" ht="38.25">
      <c r="A933" t="s">
        <v>50</v>
      </c>
      <c s="34" t="s">
        <v>1597</v>
      </c>
      <c s="34" t="s">
        <v>1598</v>
      </c>
      <c s="35" t="s">
        <v>5</v>
      </c>
      <c s="6" t="s">
        <v>1599</v>
      </c>
      <c s="36" t="s">
        <v>470</v>
      </c>
      <c s="37">
        <v>88.783</v>
      </c>
      <c s="36">
        <v>0</v>
      </c>
      <c s="36">
        <f>ROUND(G933*H933,6)</f>
      </c>
      <c r="L933" s="38">
        <v>0</v>
      </c>
      <c s="32">
        <f>ROUND(ROUND(L933,2)*ROUND(G933,3),2)</f>
      </c>
      <c s="36" t="s">
        <v>184</v>
      </c>
      <c>
        <f>(M933*21)/100</f>
      </c>
      <c t="s">
        <v>28</v>
      </c>
    </row>
    <row r="934" spans="1:5" ht="38.25">
      <c r="A934" s="35" t="s">
        <v>56</v>
      </c>
      <c r="E934" s="39" t="s">
        <v>1600</v>
      </c>
    </row>
    <row r="935" spans="1:5" ht="12.75">
      <c r="A935" s="35" t="s">
        <v>57</v>
      </c>
      <c r="E935" s="40" t="s">
        <v>5</v>
      </c>
    </row>
    <row r="936" spans="1:5" ht="12.75">
      <c r="A936" t="s">
        <v>58</v>
      </c>
      <c r="E936" s="39" t="s">
        <v>5</v>
      </c>
    </row>
    <row r="937" spans="1:16" ht="38.25">
      <c r="A937" t="s">
        <v>50</v>
      </c>
      <c s="34" t="s">
        <v>1601</v>
      </c>
      <c s="34" t="s">
        <v>1602</v>
      </c>
      <c s="35" t="s">
        <v>5</v>
      </c>
      <c s="6" t="s">
        <v>1603</v>
      </c>
      <c s="36" t="s">
        <v>470</v>
      </c>
      <c s="37">
        <v>88.783</v>
      </c>
      <c s="36">
        <v>0</v>
      </c>
      <c s="36">
        <f>ROUND(G937*H937,6)</f>
      </c>
      <c r="L937" s="38">
        <v>0</v>
      </c>
      <c s="32">
        <f>ROUND(ROUND(L937,2)*ROUND(G937,3),2)</f>
      </c>
      <c s="36" t="s">
        <v>184</v>
      </c>
      <c>
        <f>(M937*21)/100</f>
      </c>
      <c t="s">
        <v>28</v>
      </c>
    </row>
    <row r="938" spans="1:5" ht="38.25">
      <c r="A938" s="35" t="s">
        <v>56</v>
      </c>
      <c r="E938" s="39" t="s">
        <v>1604</v>
      </c>
    </row>
    <row r="939" spans="1:5" ht="12.75">
      <c r="A939" s="35" t="s">
        <v>57</v>
      </c>
      <c r="E939" s="40" t="s">
        <v>5</v>
      </c>
    </row>
    <row r="940" spans="1:5" ht="12.75">
      <c r="A940" t="s">
        <v>58</v>
      </c>
      <c r="E940" s="39" t="s">
        <v>5</v>
      </c>
    </row>
    <row r="941" spans="1:16" ht="12.75">
      <c r="A941" t="s">
        <v>50</v>
      </c>
      <c s="34" t="s">
        <v>1605</v>
      </c>
      <c s="34" t="s">
        <v>1606</v>
      </c>
      <c s="35" t="s">
        <v>5</v>
      </c>
      <c s="6" t="s">
        <v>1607</v>
      </c>
      <c s="36" t="s">
        <v>445</v>
      </c>
      <c s="37">
        <v>20.645</v>
      </c>
      <c s="36">
        <v>0.0028</v>
      </c>
      <c s="36">
        <f>ROUND(G941*H941,6)</f>
      </c>
      <c r="L941" s="38">
        <v>0</v>
      </c>
      <c s="32">
        <f>ROUND(ROUND(L941,2)*ROUND(G941,3),2)</f>
      </c>
      <c s="36" t="s">
        <v>184</v>
      </c>
      <c>
        <f>(M941*21)/100</f>
      </c>
      <c t="s">
        <v>28</v>
      </c>
    </row>
    <row r="942" spans="1:5" ht="12.75">
      <c r="A942" s="35" t="s">
        <v>56</v>
      </c>
      <c r="E942" s="39" t="s">
        <v>1607</v>
      </c>
    </row>
    <row r="943" spans="1:5" ht="12.75">
      <c r="A943" s="35" t="s">
        <v>57</v>
      </c>
      <c r="E943" s="40" t="s">
        <v>1608</v>
      </c>
    </row>
    <row r="944" spans="1:5" ht="12.75">
      <c r="A944" t="s">
        <v>58</v>
      </c>
      <c r="E944" s="39" t="s">
        <v>5</v>
      </c>
    </row>
    <row r="945" spans="1:16" ht="25.5">
      <c r="A945" t="s">
        <v>50</v>
      </c>
      <c s="34" t="s">
        <v>1609</v>
      </c>
      <c s="34" t="s">
        <v>1610</v>
      </c>
      <c s="35" t="s">
        <v>5</v>
      </c>
      <c s="6" t="s">
        <v>1611</v>
      </c>
      <c s="36" t="s">
        <v>93</v>
      </c>
      <c s="37">
        <v>600</v>
      </c>
      <c s="36">
        <v>0.02733</v>
      </c>
      <c s="36">
        <f>ROUND(G945*H945,6)</f>
      </c>
      <c r="L945" s="38">
        <v>0</v>
      </c>
      <c s="32">
        <f>ROUND(ROUND(L945,2)*ROUND(G945,3),2)</f>
      </c>
      <c s="36" t="s">
        <v>184</v>
      </c>
      <c>
        <f>(M945*21)/100</f>
      </c>
      <c t="s">
        <v>28</v>
      </c>
    </row>
    <row r="946" spans="1:5" ht="25.5">
      <c r="A946" s="35" t="s">
        <v>56</v>
      </c>
      <c r="E946" s="39" t="s">
        <v>1611</v>
      </c>
    </row>
    <row r="947" spans="1:5" ht="25.5">
      <c r="A947" s="35" t="s">
        <v>57</v>
      </c>
      <c r="E947" s="40" t="s">
        <v>1612</v>
      </c>
    </row>
    <row r="948" spans="1:5" ht="12.75">
      <c r="A948" t="s">
        <v>58</v>
      </c>
      <c r="E948" s="39" t="s">
        <v>5</v>
      </c>
    </row>
    <row r="949" spans="1:16" ht="25.5">
      <c r="A949" t="s">
        <v>50</v>
      </c>
      <c s="34" t="s">
        <v>1613</v>
      </c>
      <c s="34" t="s">
        <v>1614</v>
      </c>
      <c s="35" t="s">
        <v>5</v>
      </c>
      <c s="6" t="s">
        <v>1615</v>
      </c>
      <c s="36" t="s">
        <v>93</v>
      </c>
      <c s="37">
        <v>200</v>
      </c>
      <c s="36">
        <v>0</v>
      </c>
      <c s="36">
        <f>ROUND(G949*H949,6)</f>
      </c>
      <c r="L949" s="38">
        <v>0</v>
      </c>
      <c s="32">
        <f>ROUND(ROUND(L949,2)*ROUND(G949,3),2)</f>
      </c>
      <c s="36" t="s">
        <v>184</v>
      </c>
      <c>
        <f>(M949*21)/100</f>
      </c>
      <c t="s">
        <v>28</v>
      </c>
    </row>
    <row r="950" spans="1:5" ht="25.5">
      <c r="A950" s="35" t="s">
        <v>56</v>
      </c>
      <c r="E950" s="39" t="s">
        <v>1615</v>
      </c>
    </row>
    <row r="951" spans="1:5" ht="12.75">
      <c r="A951" s="35" t="s">
        <v>57</v>
      </c>
      <c r="E951" s="40" t="s">
        <v>1616</v>
      </c>
    </row>
    <row r="952" spans="1:5" ht="12.75">
      <c r="A952" t="s">
        <v>58</v>
      </c>
      <c r="E952" s="39" t="s">
        <v>5</v>
      </c>
    </row>
    <row r="953" spans="1:16" ht="25.5">
      <c r="A953" t="s">
        <v>50</v>
      </c>
      <c s="34" t="s">
        <v>1617</v>
      </c>
      <c s="34" t="s">
        <v>1618</v>
      </c>
      <c s="35" t="s">
        <v>5</v>
      </c>
      <c s="6" t="s">
        <v>1619</v>
      </c>
      <c s="36" t="s">
        <v>93</v>
      </c>
      <c s="37">
        <v>200</v>
      </c>
      <c s="36">
        <v>0</v>
      </c>
      <c s="36">
        <f>ROUND(G953*H953,6)</f>
      </c>
      <c r="L953" s="38">
        <v>0</v>
      </c>
      <c s="32">
        <f>ROUND(ROUND(L953,2)*ROUND(G953,3),2)</f>
      </c>
      <c s="36" t="s">
        <v>184</v>
      </c>
      <c>
        <f>(M953*21)/100</f>
      </c>
      <c t="s">
        <v>28</v>
      </c>
    </row>
    <row r="954" spans="1:5" ht="25.5">
      <c r="A954" s="35" t="s">
        <v>56</v>
      </c>
      <c r="E954" s="39" t="s">
        <v>1619</v>
      </c>
    </row>
    <row r="955" spans="1:5" ht="12.75">
      <c r="A955" s="35" t="s">
        <v>57</v>
      </c>
      <c r="E955" s="40" t="s">
        <v>1616</v>
      </c>
    </row>
    <row r="956" spans="1:5" ht="12.75">
      <c r="A956" t="s">
        <v>58</v>
      </c>
      <c r="E956" s="39" t="s">
        <v>5</v>
      </c>
    </row>
    <row r="957" spans="1:16" ht="25.5">
      <c r="A957" t="s">
        <v>50</v>
      </c>
      <c s="34" t="s">
        <v>1620</v>
      </c>
      <c s="34" t="s">
        <v>1568</v>
      </c>
      <c s="35" t="s">
        <v>51</v>
      </c>
      <c s="6" t="s">
        <v>1569</v>
      </c>
      <c s="36" t="s">
        <v>93</v>
      </c>
      <c s="37">
        <v>200</v>
      </c>
      <c s="36">
        <v>0</v>
      </c>
      <c s="36">
        <f>ROUND(G957*H957,6)</f>
      </c>
      <c r="L957" s="38">
        <v>0</v>
      </c>
      <c s="32">
        <f>ROUND(ROUND(L957,2)*ROUND(G957,3),2)</f>
      </c>
      <c s="36" t="s">
        <v>184</v>
      </c>
      <c>
        <f>(M957*21)/100</f>
      </c>
      <c t="s">
        <v>28</v>
      </c>
    </row>
    <row r="958" spans="1:5" ht="25.5">
      <c r="A958" s="35" t="s">
        <v>56</v>
      </c>
      <c r="E958" s="39" t="s">
        <v>1569</v>
      </c>
    </row>
    <row r="959" spans="1:5" ht="12.75">
      <c r="A959" s="35" t="s">
        <v>57</v>
      </c>
      <c r="E959" s="40" t="s">
        <v>1616</v>
      </c>
    </row>
    <row r="960" spans="1:5" ht="12.75">
      <c r="A960" t="s">
        <v>58</v>
      </c>
      <c r="E960" s="39" t="s">
        <v>5</v>
      </c>
    </row>
    <row r="961" spans="1:13" ht="12.75">
      <c r="A961" t="s">
        <v>47</v>
      </c>
      <c r="C961" s="31" t="s">
        <v>1621</v>
      </c>
      <c r="E961" s="33" t="s">
        <v>1622</v>
      </c>
      <c r="J961" s="32">
        <f>0</f>
      </c>
      <c s="32">
        <f>0</f>
      </c>
      <c s="32">
        <f>0+L962+L966+L970+L974+L978+L982+L986+L990+L994+L998+L1002+L1006+L1010+L1014+L1018+L1022+L1026+L1030+L1034+L1038+L1042+L1046+L1050+L1054+L1058+L1062+L1066+L1070+L1074+L1078+L1082</f>
      </c>
      <c s="32">
        <f>0+M962+M966+M970+M974+M978+M982+M986+M990+M994+M998+M1002+M1006+M1010+M1014+M1018+M1022+M1026+M1030+M1034+M1038+M1042+M1046+M1050+M1054+M1058+M1062+M1066+M1070+M1074+M1078+M1082</f>
      </c>
    </row>
    <row r="962" spans="1:16" ht="25.5">
      <c r="A962" t="s">
        <v>50</v>
      </c>
      <c s="34" t="s">
        <v>1623</v>
      </c>
      <c s="34" t="s">
        <v>1624</v>
      </c>
      <c s="35" t="s">
        <v>5</v>
      </c>
      <c s="6" t="s">
        <v>1625</v>
      </c>
      <c s="36" t="s">
        <v>74</v>
      </c>
      <c s="37">
        <v>246.87</v>
      </c>
      <c s="36">
        <v>0</v>
      </c>
      <c s="36">
        <f>ROUND(G962*H962,6)</f>
      </c>
      <c r="L962" s="38">
        <v>0</v>
      </c>
      <c s="32">
        <f>ROUND(ROUND(L962,2)*ROUND(G962,3),2)</f>
      </c>
      <c s="36" t="s">
        <v>184</v>
      </c>
      <c>
        <f>(M962*21)/100</f>
      </c>
      <c t="s">
        <v>28</v>
      </c>
    </row>
    <row r="963" spans="1:5" ht="25.5">
      <c r="A963" s="35" t="s">
        <v>56</v>
      </c>
      <c r="E963" s="39" t="s">
        <v>1625</v>
      </c>
    </row>
    <row r="964" spans="1:5" ht="12.75">
      <c r="A964" s="35" t="s">
        <v>57</v>
      </c>
      <c r="E964" s="40" t="s">
        <v>5</v>
      </c>
    </row>
    <row r="965" spans="1:5" ht="12.75">
      <c r="A965" t="s">
        <v>58</v>
      </c>
      <c r="E965" s="39" t="s">
        <v>5</v>
      </c>
    </row>
    <row r="966" spans="1:16" ht="25.5">
      <c r="A966" t="s">
        <v>50</v>
      </c>
      <c s="34" t="s">
        <v>1626</v>
      </c>
      <c s="34" t="s">
        <v>1627</v>
      </c>
      <c s="35" t="s">
        <v>5</v>
      </c>
      <c s="6" t="s">
        <v>1628</v>
      </c>
      <c s="36" t="s">
        <v>74</v>
      </c>
      <c s="37">
        <v>254.65</v>
      </c>
      <c s="36">
        <v>0</v>
      </c>
      <c s="36">
        <f>ROUND(G966*H966,6)</f>
      </c>
      <c r="L966" s="38">
        <v>0</v>
      </c>
      <c s="32">
        <f>ROUND(ROUND(L966,2)*ROUND(G966,3),2)</f>
      </c>
      <c s="36" t="s">
        <v>184</v>
      </c>
      <c>
        <f>(M966*21)/100</f>
      </c>
      <c t="s">
        <v>28</v>
      </c>
    </row>
    <row r="967" spans="1:5" ht="25.5">
      <c r="A967" s="35" t="s">
        <v>56</v>
      </c>
      <c r="E967" s="39" t="s">
        <v>1628</v>
      </c>
    </row>
    <row r="968" spans="1:5" ht="12.75">
      <c r="A968" s="35" t="s">
        <v>57</v>
      </c>
      <c r="E968" s="40" t="s">
        <v>5</v>
      </c>
    </row>
    <row r="969" spans="1:5" ht="12.75">
      <c r="A969" t="s">
        <v>58</v>
      </c>
      <c r="E969" s="39" t="s">
        <v>5</v>
      </c>
    </row>
    <row r="970" spans="1:16" ht="25.5">
      <c r="A970" t="s">
        <v>50</v>
      </c>
      <c s="34" t="s">
        <v>1629</v>
      </c>
      <c s="34" t="s">
        <v>1630</v>
      </c>
      <c s="35" t="s">
        <v>5</v>
      </c>
      <c s="6" t="s">
        <v>1631</v>
      </c>
      <c s="36" t="s">
        <v>93</v>
      </c>
      <c s="37">
        <v>123.7</v>
      </c>
      <c s="36">
        <v>0</v>
      </c>
      <c s="36">
        <f>ROUND(G970*H970,6)</f>
      </c>
      <c r="L970" s="38">
        <v>0</v>
      </c>
      <c s="32">
        <f>ROUND(ROUND(L970,2)*ROUND(G970,3),2)</f>
      </c>
      <c s="36" t="s">
        <v>184</v>
      </c>
      <c>
        <f>(M970*21)/100</f>
      </c>
      <c t="s">
        <v>28</v>
      </c>
    </row>
    <row r="971" spans="1:5" ht="25.5">
      <c r="A971" s="35" t="s">
        <v>56</v>
      </c>
      <c r="E971" s="39" t="s">
        <v>1631</v>
      </c>
    </row>
    <row r="972" spans="1:5" ht="89.25">
      <c r="A972" s="35" t="s">
        <v>57</v>
      </c>
      <c r="E972" s="40" t="s">
        <v>1632</v>
      </c>
    </row>
    <row r="973" spans="1:5" ht="12.75">
      <c r="A973" t="s">
        <v>58</v>
      </c>
      <c r="E973" s="39" t="s">
        <v>5</v>
      </c>
    </row>
    <row r="974" spans="1:16" ht="25.5">
      <c r="A974" t="s">
        <v>50</v>
      </c>
      <c s="34" t="s">
        <v>1633</v>
      </c>
      <c s="34" t="s">
        <v>1634</v>
      </c>
      <c s="35" t="s">
        <v>5</v>
      </c>
      <c s="6" t="s">
        <v>1635</v>
      </c>
      <c s="36" t="s">
        <v>74</v>
      </c>
      <c s="37">
        <v>53.842</v>
      </c>
      <c s="36">
        <v>0.02245</v>
      </c>
      <c s="36">
        <f>ROUND(G974*H974,6)</f>
      </c>
      <c r="L974" s="38">
        <v>0</v>
      </c>
      <c s="32">
        <f>ROUND(ROUND(L974,2)*ROUND(G974,3),2)</f>
      </c>
      <c s="36" t="s">
        <v>184</v>
      </c>
      <c>
        <f>(M974*21)/100</f>
      </c>
      <c t="s">
        <v>28</v>
      </c>
    </row>
    <row r="975" spans="1:5" ht="38.25">
      <c r="A975" s="35" t="s">
        <v>56</v>
      </c>
      <c r="E975" s="39" t="s">
        <v>1636</v>
      </c>
    </row>
    <row r="976" spans="1:5" ht="12.75">
      <c r="A976" s="35" t="s">
        <v>57</v>
      </c>
      <c r="E976" s="40" t="s">
        <v>5</v>
      </c>
    </row>
    <row r="977" spans="1:5" ht="12.75">
      <c r="A977" t="s">
        <v>58</v>
      </c>
      <c r="E977" s="39" t="s">
        <v>5</v>
      </c>
    </row>
    <row r="978" spans="1:16" ht="38.25">
      <c r="A978" t="s">
        <v>50</v>
      </c>
      <c s="34" t="s">
        <v>1637</v>
      </c>
      <c s="34" t="s">
        <v>1638</v>
      </c>
      <c s="35" t="s">
        <v>5</v>
      </c>
      <c s="6" t="s">
        <v>1639</v>
      </c>
      <c s="36" t="s">
        <v>74</v>
      </c>
      <c s="37">
        <v>258.074</v>
      </c>
      <c s="36">
        <v>0.05616</v>
      </c>
      <c s="36">
        <f>ROUND(G978*H978,6)</f>
      </c>
      <c r="L978" s="38">
        <v>0</v>
      </c>
      <c s="32">
        <f>ROUND(ROUND(L978,2)*ROUND(G978,3),2)</f>
      </c>
      <c s="36" t="s">
        <v>184</v>
      </c>
      <c>
        <f>(M978*21)/100</f>
      </c>
      <c t="s">
        <v>28</v>
      </c>
    </row>
    <row r="979" spans="1:5" ht="63.75">
      <c r="A979" s="35" t="s">
        <v>56</v>
      </c>
      <c r="E979" s="39" t="s">
        <v>1640</v>
      </c>
    </row>
    <row r="980" spans="1:5" ht="12.75">
      <c r="A980" s="35" t="s">
        <v>57</v>
      </c>
      <c r="E980" s="40" t="s">
        <v>5</v>
      </c>
    </row>
    <row r="981" spans="1:5" ht="12.75">
      <c r="A981" t="s">
        <v>58</v>
      </c>
      <c r="E981" s="39" t="s">
        <v>5</v>
      </c>
    </row>
    <row r="982" spans="1:16" ht="25.5">
      <c r="A982" t="s">
        <v>50</v>
      </c>
      <c s="34" t="s">
        <v>1641</v>
      </c>
      <c s="34" t="s">
        <v>1642</v>
      </c>
      <c s="35" t="s">
        <v>5</v>
      </c>
      <c s="6" t="s">
        <v>1643</v>
      </c>
      <c s="36" t="s">
        <v>74</v>
      </c>
      <c s="37">
        <v>253.066</v>
      </c>
      <c s="36">
        <v>0.0002</v>
      </c>
      <c s="36">
        <f>ROUND(G982*H982,6)</f>
      </c>
      <c r="L982" s="38">
        <v>0</v>
      </c>
      <c s="32">
        <f>ROUND(ROUND(L982,2)*ROUND(G982,3),2)</f>
      </c>
      <c s="36" t="s">
        <v>184</v>
      </c>
      <c>
        <f>(M982*21)/100</f>
      </c>
      <c t="s">
        <v>28</v>
      </c>
    </row>
    <row r="983" spans="1:5" ht="25.5">
      <c r="A983" s="35" t="s">
        <v>56</v>
      </c>
      <c r="E983" s="39" t="s">
        <v>1643</v>
      </c>
    </row>
    <row r="984" spans="1:5" ht="12.75">
      <c r="A984" s="35" t="s">
        <v>57</v>
      </c>
      <c r="E984" s="40" t="s">
        <v>5</v>
      </c>
    </row>
    <row r="985" spans="1:5" ht="12.75">
      <c r="A985" t="s">
        <v>58</v>
      </c>
      <c r="E985" s="39" t="s">
        <v>5</v>
      </c>
    </row>
    <row r="986" spans="1:16" ht="38.25">
      <c r="A986" t="s">
        <v>50</v>
      </c>
      <c s="34" t="s">
        <v>1644</v>
      </c>
      <c s="34" t="s">
        <v>1645</v>
      </c>
      <c s="35" t="s">
        <v>5</v>
      </c>
      <c s="6" t="s">
        <v>1646</v>
      </c>
      <c s="36" t="s">
        <v>74</v>
      </c>
      <c s="37">
        <v>40.06</v>
      </c>
      <c s="36">
        <v>0.01259</v>
      </c>
      <c s="36">
        <f>ROUND(G986*H986,6)</f>
      </c>
      <c r="L986" s="38">
        <v>0</v>
      </c>
      <c s="32">
        <f>ROUND(ROUND(L986,2)*ROUND(G986,3),2)</f>
      </c>
      <c s="36" t="s">
        <v>184</v>
      </c>
      <c>
        <f>(M986*21)/100</f>
      </c>
      <c t="s">
        <v>28</v>
      </c>
    </row>
    <row r="987" spans="1:5" ht="38.25">
      <c r="A987" s="35" t="s">
        <v>56</v>
      </c>
      <c r="E987" s="39" t="s">
        <v>1647</v>
      </c>
    </row>
    <row r="988" spans="1:5" ht="12.75">
      <c r="A988" s="35" t="s">
        <v>57</v>
      </c>
      <c r="E988" s="40" t="s">
        <v>5</v>
      </c>
    </row>
    <row r="989" spans="1:5" ht="12.75">
      <c r="A989" t="s">
        <v>58</v>
      </c>
      <c r="E989" s="39" t="s">
        <v>5</v>
      </c>
    </row>
    <row r="990" spans="1:16" ht="25.5">
      <c r="A990" t="s">
        <v>50</v>
      </c>
      <c s="34" t="s">
        <v>1648</v>
      </c>
      <c s="34" t="s">
        <v>1649</v>
      </c>
      <c s="35" t="s">
        <v>5</v>
      </c>
      <c s="6" t="s">
        <v>1650</v>
      </c>
      <c s="36" t="s">
        <v>74</v>
      </c>
      <c s="37">
        <v>1065.74</v>
      </c>
      <c s="36">
        <v>0.0001</v>
      </c>
      <c s="36">
        <f>ROUND(G990*H990,6)</f>
      </c>
      <c r="L990" s="38">
        <v>0</v>
      </c>
      <c s="32">
        <f>ROUND(ROUND(L990,2)*ROUND(G990,3),2)</f>
      </c>
      <c s="36" t="s">
        <v>184</v>
      </c>
      <c>
        <f>(M990*21)/100</f>
      </c>
      <c t="s">
        <v>28</v>
      </c>
    </row>
    <row r="991" spans="1:5" ht="25.5">
      <c r="A991" s="35" t="s">
        <v>56</v>
      </c>
      <c r="E991" s="39" t="s">
        <v>1650</v>
      </c>
    </row>
    <row r="992" spans="1:5" ht="12.75">
      <c r="A992" s="35" t="s">
        <v>57</v>
      </c>
      <c r="E992" s="40" t="s">
        <v>5</v>
      </c>
    </row>
    <row r="993" spans="1:5" ht="12.75">
      <c r="A993" t="s">
        <v>58</v>
      </c>
      <c r="E993" s="39" t="s">
        <v>5</v>
      </c>
    </row>
    <row r="994" spans="1:16" ht="25.5">
      <c r="A994" t="s">
        <v>50</v>
      </c>
      <c s="34" t="s">
        <v>1651</v>
      </c>
      <c s="34" t="s">
        <v>1652</v>
      </c>
      <c s="35" t="s">
        <v>5</v>
      </c>
      <c s="6" t="s">
        <v>1653</v>
      </c>
      <c s="36" t="s">
        <v>74</v>
      </c>
      <c s="37">
        <v>520.41</v>
      </c>
      <c s="36">
        <v>0</v>
      </c>
      <c s="36">
        <f>ROUND(G994*H994,6)</f>
      </c>
      <c r="L994" s="38">
        <v>0</v>
      </c>
      <c s="32">
        <f>ROUND(ROUND(L994,2)*ROUND(G994,3),2)</f>
      </c>
      <c s="36" t="s">
        <v>184</v>
      </c>
      <c>
        <f>(M994*21)/100</f>
      </c>
      <c t="s">
        <v>28</v>
      </c>
    </row>
    <row r="995" spans="1:5" ht="25.5">
      <c r="A995" s="35" t="s">
        <v>56</v>
      </c>
      <c r="E995" s="39" t="s">
        <v>1653</v>
      </c>
    </row>
    <row r="996" spans="1:5" ht="12.75">
      <c r="A996" s="35" t="s">
        <v>57</v>
      </c>
      <c r="E996" s="40" t="s">
        <v>5</v>
      </c>
    </row>
    <row r="997" spans="1:5" ht="12.75">
      <c r="A997" t="s">
        <v>58</v>
      </c>
      <c r="E997" s="39" t="s">
        <v>5</v>
      </c>
    </row>
    <row r="998" spans="1:16" ht="12.75">
      <c r="A998" t="s">
        <v>50</v>
      </c>
      <c s="34" t="s">
        <v>1654</v>
      </c>
      <c s="34" t="s">
        <v>1655</v>
      </c>
      <c s="35" t="s">
        <v>5</v>
      </c>
      <c s="6" t="s">
        <v>1656</v>
      </c>
      <c s="36" t="s">
        <v>74</v>
      </c>
      <c s="37">
        <v>584.681</v>
      </c>
      <c s="36">
        <v>0.00014</v>
      </c>
      <c s="36">
        <f>ROUND(G998*H998,6)</f>
      </c>
      <c r="L998" s="38">
        <v>0</v>
      </c>
      <c s="32">
        <f>ROUND(ROUND(L998,2)*ROUND(G998,3),2)</f>
      </c>
      <c s="36" t="s">
        <v>184</v>
      </c>
      <c>
        <f>(M998*21)/100</f>
      </c>
      <c t="s">
        <v>28</v>
      </c>
    </row>
    <row r="999" spans="1:5" ht="12.75">
      <c r="A999" s="35" t="s">
        <v>56</v>
      </c>
      <c r="E999" s="39" t="s">
        <v>1656</v>
      </c>
    </row>
    <row r="1000" spans="1:5" ht="25.5">
      <c r="A1000" s="35" t="s">
        <v>57</v>
      </c>
      <c r="E1000" s="40" t="s">
        <v>1657</v>
      </c>
    </row>
    <row r="1001" spans="1:5" ht="12.75">
      <c r="A1001" t="s">
        <v>58</v>
      </c>
      <c r="E1001" s="39" t="s">
        <v>5</v>
      </c>
    </row>
    <row r="1002" spans="1:16" ht="25.5">
      <c r="A1002" t="s">
        <v>50</v>
      </c>
      <c s="34" t="s">
        <v>1658</v>
      </c>
      <c s="34" t="s">
        <v>1659</v>
      </c>
      <c s="35" t="s">
        <v>5</v>
      </c>
      <c s="6" t="s">
        <v>1660</v>
      </c>
      <c s="36" t="s">
        <v>74</v>
      </c>
      <c s="37">
        <v>430.3</v>
      </c>
      <c s="36">
        <v>0.02557</v>
      </c>
      <c s="36">
        <f>ROUND(G1002*H1002,6)</f>
      </c>
      <c r="L1002" s="38">
        <v>0</v>
      </c>
      <c s="32">
        <f>ROUND(ROUND(L1002,2)*ROUND(G1002,3),2)</f>
      </c>
      <c s="36" t="s">
        <v>184</v>
      </c>
      <c>
        <f>(M1002*21)/100</f>
      </c>
      <c t="s">
        <v>28</v>
      </c>
    </row>
    <row r="1003" spans="1:5" ht="38.25">
      <c r="A1003" s="35" t="s">
        <v>56</v>
      </c>
      <c r="E1003" s="39" t="s">
        <v>1661</v>
      </c>
    </row>
    <row r="1004" spans="1:5" ht="12.75">
      <c r="A1004" s="35" t="s">
        <v>57</v>
      </c>
      <c r="E1004" s="40" t="s">
        <v>5</v>
      </c>
    </row>
    <row r="1005" spans="1:5" ht="12.75">
      <c r="A1005" t="s">
        <v>58</v>
      </c>
      <c r="E1005" s="39" t="s">
        <v>5</v>
      </c>
    </row>
    <row r="1006" spans="1:16" ht="25.5">
      <c r="A1006" t="s">
        <v>50</v>
      </c>
      <c s="34" t="s">
        <v>1662</v>
      </c>
      <c s="34" t="s">
        <v>1663</v>
      </c>
      <c s="35" t="s">
        <v>5</v>
      </c>
      <c s="6" t="s">
        <v>1664</v>
      </c>
      <c s="36" t="s">
        <v>74</v>
      </c>
      <c s="37">
        <v>62.24</v>
      </c>
      <c s="36">
        <v>0.01446</v>
      </c>
      <c s="36">
        <f>ROUND(G1006*H1006,6)</f>
      </c>
      <c r="L1006" s="38">
        <v>0</v>
      </c>
      <c s="32">
        <f>ROUND(ROUND(L1006,2)*ROUND(G1006,3),2)</f>
      </c>
      <c s="36" t="s">
        <v>184</v>
      </c>
      <c>
        <f>(M1006*21)/100</f>
      </c>
      <c t="s">
        <v>28</v>
      </c>
    </row>
    <row r="1007" spans="1:5" ht="63.75">
      <c r="A1007" s="35" t="s">
        <v>56</v>
      </c>
      <c r="E1007" s="39" t="s">
        <v>1665</v>
      </c>
    </row>
    <row r="1008" spans="1:5" ht="12.75">
      <c r="A1008" s="35" t="s">
        <v>57</v>
      </c>
      <c r="E1008" s="40" t="s">
        <v>5</v>
      </c>
    </row>
    <row r="1009" spans="1:5" ht="12.75">
      <c r="A1009" t="s">
        <v>58</v>
      </c>
      <c r="E1009" s="39" t="s">
        <v>5</v>
      </c>
    </row>
    <row r="1010" spans="1:16" ht="25.5">
      <c r="A1010" t="s">
        <v>50</v>
      </c>
      <c s="34" t="s">
        <v>1666</v>
      </c>
      <c s="34" t="s">
        <v>1667</v>
      </c>
      <c s="35" t="s">
        <v>5</v>
      </c>
      <c s="6" t="s">
        <v>1668</v>
      </c>
      <c s="36" t="s">
        <v>74</v>
      </c>
      <c s="37">
        <v>445.58</v>
      </c>
      <c s="36">
        <v>0.019</v>
      </c>
      <c s="36">
        <f>ROUND(G1010*H1010,6)</f>
      </c>
      <c r="L1010" s="38">
        <v>0</v>
      </c>
      <c s="32">
        <f>ROUND(ROUND(L1010,2)*ROUND(G1010,3),2)</f>
      </c>
      <c s="36" t="s">
        <v>184</v>
      </c>
      <c>
        <f>(M1010*21)/100</f>
      </c>
      <c t="s">
        <v>28</v>
      </c>
    </row>
    <row r="1011" spans="1:5" ht="38.25">
      <c r="A1011" s="35" t="s">
        <v>56</v>
      </c>
      <c r="E1011" s="39" t="s">
        <v>1669</v>
      </c>
    </row>
    <row r="1012" spans="1:5" ht="12.75">
      <c r="A1012" s="35" t="s">
        <v>57</v>
      </c>
      <c r="E1012" s="40" t="s">
        <v>5</v>
      </c>
    </row>
    <row r="1013" spans="1:5" ht="12.75">
      <c r="A1013" t="s">
        <v>58</v>
      </c>
      <c r="E1013" s="39" t="s">
        <v>5</v>
      </c>
    </row>
    <row r="1014" spans="1:16" ht="38.25">
      <c r="A1014" t="s">
        <v>50</v>
      </c>
      <c s="34" t="s">
        <v>1670</v>
      </c>
      <c s="34" t="s">
        <v>1671</v>
      </c>
      <c s="35" t="s">
        <v>5</v>
      </c>
      <c s="6" t="s">
        <v>1672</v>
      </c>
      <c s="36" t="s">
        <v>74</v>
      </c>
      <c s="37">
        <v>127.62</v>
      </c>
      <c s="36">
        <v>0.01385</v>
      </c>
      <c s="36">
        <f>ROUND(G1014*H1014,6)</f>
      </c>
      <c r="L1014" s="38">
        <v>0</v>
      </c>
      <c s="32">
        <f>ROUND(ROUND(L1014,2)*ROUND(G1014,3),2)</f>
      </c>
      <c s="36" t="s">
        <v>184</v>
      </c>
      <c>
        <f>(M1014*21)/100</f>
      </c>
      <c t="s">
        <v>28</v>
      </c>
    </row>
    <row r="1015" spans="1:5" ht="38.25">
      <c r="A1015" s="35" t="s">
        <v>56</v>
      </c>
      <c r="E1015" s="39" t="s">
        <v>1673</v>
      </c>
    </row>
    <row r="1016" spans="1:5" ht="12.75">
      <c r="A1016" s="35" t="s">
        <v>57</v>
      </c>
      <c r="E1016" s="40" t="s">
        <v>5</v>
      </c>
    </row>
    <row r="1017" spans="1:5" ht="12.75">
      <c r="A1017" t="s">
        <v>58</v>
      </c>
      <c r="E1017" s="39" t="s">
        <v>5</v>
      </c>
    </row>
    <row r="1018" spans="1:16" ht="12.75">
      <c r="A1018" t="s">
        <v>50</v>
      </c>
      <c s="34" t="s">
        <v>1674</v>
      </c>
      <c s="34" t="s">
        <v>1675</v>
      </c>
      <c s="35" t="s">
        <v>5</v>
      </c>
      <c s="6" t="s">
        <v>1676</v>
      </c>
      <c s="36" t="s">
        <v>74</v>
      </c>
      <c s="37">
        <v>623.41</v>
      </c>
      <c s="36">
        <v>0</v>
      </c>
      <c s="36">
        <f>ROUND(G1018*H1018,6)</f>
      </c>
      <c r="L1018" s="38">
        <v>0</v>
      </c>
      <c s="32">
        <f>ROUND(ROUND(L1018,2)*ROUND(G1018,3),2)</f>
      </c>
      <c s="36" t="s">
        <v>55</v>
      </c>
      <c>
        <f>(M1018*21)/100</f>
      </c>
      <c t="s">
        <v>28</v>
      </c>
    </row>
    <row r="1019" spans="1:5" ht="12.75">
      <c r="A1019" s="35" t="s">
        <v>56</v>
      </c>
      <c r="E1019" s="39" t="s">
        <v>1676</v>
      </c>
    </row>
    <row r="1020" spans="1:5" ht="12.75">
      <c r="A1020" s="35" t="s">
        <v>57</v>
      </c>
      <c r="E1020" s="40" t="s">
        <v>5</v>
      </c>
    </row>
    <row r="1021" spans="1:5" ht="12.75">
      <c r="A1021" t="s">
        <v>58</v>
      </c>
      <c r="E1021" s="39" t="s">
        <v>5</v>
      </c>
    </row>
    <row r="1022" spans="1:16" ht="12.75">
      <c r="A1022" t="s">
        <v>50</v>
      </c>
      <c s="34" t="s">
        <v>1677</v>
      </c>
      <c s="34" t="s">
        <v>1678</v>
      </c>
      <c s="35" t="s">
        <v>5</v>
      </c>
      <c s="6" t="s">
        <v>1679</v>
      </c>
      <c s="36" t="s">
        <v>74</v>
      </c>
      <c s="37">
        <v>654.581</v>
      </c>
      <c s="36">
        <v>0.0093</v>
      </c>
      <c s="36">
        <f>ROUND(G1022*H1022,6)</f>
      </c>
      <c r="L1022" s="38">
        <v>0</v>
      </c>
      <c s="32">
        <f>ROUND(ROUND(L1022,2)*ROUND(G1022,3),2)</f>
      </c>
      <c s="36" t="s">
        <v>184</v>
      </c>
      <c>
        <f>(M1022*21)/100</f>
      </c>
      <c t="s">
        <v>28</v>
      </c>
    </row>
    <row r="1023" spans="1:5" ht="12.75">
      <c r="A1023" s="35" t="s">
        <v>56</v>
      </c>
      <c r="E1023" s="39" t="s">
        <v>1679</v>
      </c>
    </row>
    <row r="1024" spans="1:5" ht="25.5">
      <c r="A1024" s="35" t="s">
        <v>57</v>
      </c>
      <c r="E1024" s="40" t="s">
        <v>1680</v>
      </c>
    </row>
    <row r="1025" spans="1:5" ht="12.75">
      <c r="A1025" t="s">
        <v>58</v>
      </c>
      <c r="E1025" s="39" t="s">
        <v>5</v>
      </c>
    </row>
    <row r="1026" spans="1:16" ht="12.75">
      <c r="A1026" t="s">
        <v>50</v>
      </c>
      <c s="34" t="s">
        <v>1681</v>
      </c>
      <c s="34" t="s">
        <v>1682</v>
      </c>
      <c s="35" t="s">
        <v>5</v>
      </c>
      <c s="6" t="s">
        <v>1683</v>
      </c>
      <c s="36" t="s">
        <v>74</v>
      </c>
      <c s="37">
        <v>623.41</v>
      </c>
      <c s="36">
        <v>0.001</v>
      </c>
      <c s="36">
        <f>ROUND(G1026*H1026,6)</f>
      </c>
      <c r="L1026" s="38">
        <v>0</v>
      </c>
      <c s="32">
        <f>ROUND(ROUND(L1026,2)*ROUND(G1026,3),2)</f>
      </c>
      <c s="36" t="s">
        <v>184</v>
      </c>
      <c>
        <f>(M1026*21)/100</f>
      </c>
      <c t="s">
        <v>28</v>
      </c>
    </row>
    <row r="1027" spans="1:5" ht="12.75">
      <c r="A1027" s="35" t="s">
        <v>56</v>
      </c>
      <c r="E1027" s="39" t="s">
        <v>1683</v>
      </c>
    </row>
    <row r="1028" spans="1:5" ht="12.75">
      <c r="A1028" s="35" t="s">
        <v>57</v>
      </c>
      <c r="E1028" s="40" t="s">
        <v>5</v>
      </c>
    </row>
    <row r="1029" spans="1:5" ht="12.75">
      <c r="A1029" t="s">
        <v>58</v>
      </c>
      <c r="E1029" s="39" t="s">
        <v>5</v>
      </c>
    </row>
    <row r="1030" spans="1:16" ht="12.75">
      <c r="A1030" t="s">
        <v>50</v>
      </c>
      <c s="34" t="s">
        <v>1684</v>
      </c>
      <c s="34" t="s">
        <v>1685</v>
      </c>
      <c s="35" t="s">
        <v>5</v>
      </c>
      <c s="6" t="s">
        <v>1686</v>
      </c>
      <c s="36" t="s">
        <v>74</v>
      </c>
      <c s="37">
        <v>685.751</v>
      </c>
      <c s="36">
        <v>0.023</v>
      </c>
      <c s="36">
        <f>ROUND(G1030*H1030,6)</f>
      </c>
      <c r="L1030" s="38">
        <v>0</v>
      </c>
      <c s="32">
        <f>ROUND(ROUND(L1030,2)*ROUND(G1030,3),2)</f>
      </c>
      <c s="36" t="s">
        <v>184</v>
      </c>
      <c>
        <f>(M1030*21)/100</f>
      </c>
      <c t="s">
        <v>28</v>
      </c>
    </row>
    <row r="1031" spans="1:5" ht="12.75">
      <c r="A1031" s="35" t="s">
        <v>56</v>
      </c>
      <c r="E1031" s="39" t="s">
        <v>1686</v>
      </c>
    </row>
    <row r="1032" spans="1:5" ht="25.5">
      <c r="A1032" s="35" t="s">
        <v>57</v>
      </c>
      <c r="E1032" s="40" t="s">
        <v>1687</v>
      </c>
    </row>
    <row r="1033" spans="1:5" ht="12.75">
      <c r="A1033" t="s">
        <v>58</v>
      </c>
      <c r="E1033" s="39" t="s">
        <v>5</v>
      </c>
    </row>
    <row r="1034" spans="1:16" ht="25.5">
      <c r="A1034" t="s">
        <v>50</v>
      </c>
      <c s="34" t="s">
        <v>1688</v>
      </c>
      <c s="34" t="s">
        <v>1689</v>
      </c>
      <c s="35" t="s">
        <v>5</v>
      </c>
      <c s="6" t="s">
        <v>1690</v>
      </c>
      <c s="36" t="s">
        <v>74</v>
      </c>
      <c s="37">
        <v>623.41</v>
      </c>
      <c s="36">
        <v>0.005</v>
      </c>
      <c s="36">
        <f>ROUND(G1034*H1034,6)</f>
      </c>
      <c r="L1034" s="38">
        <v>0</v>
      </c>
      <c s="32">
        <f>ROUND(ROUND(L1034,2)*ROUND(G1034,3),2)</f>
      </c>
      <c s="36" t="s">
        <v>184</v>
      </c>
      <c>
        <f>(M1034*21)/100</f>
      </c>
      <c t="s">
        <v>28</v>
      </c>
    </row>
    <row r="1035" spans="1:5" ht="25.5">
      <c r="A1035" s="35" t="s">
        <v>56</v>
      </c>
      <c r="E1035" s="39" t="s">
        <v>1690</v>
      </c>
    </row>
    <row r="1036" spans="1:5" ht="12.75">
      <c r="A1036" s="35" t="s">
        <v>57</v>
      </c>
      <c r="E1036" s="40" t="s">
        <v>5</v>
      </c>
    </row>
    <row r="1037" spans="1:5" ht="12.75">
      <c r="A1037" t="s">
        <v>58</v>
      </c>
      <c r="E1037" s="39" t="s">
        <v>5</v>
      </c>
    </row>
    <row r="1038" spans="1:16" ht="25.5">
      <c r="A1038" t="s">
        <v>50</v>
      </c>
      <c s="34" t="s">
        <v>1691</v>
      </c>
      <c s="34" t="s">
        <v>1692</v>
      </c>
      <c s="35" t="s">
        <v>5</v>
      </c>
      <c s="6" t="s">
        <v>1693</v>
      </c>
      <c s="36" t="s">
        <v>74</v>
      </c>
      <c s="37">
        <v>2493.64</v>
      </c>
      <c s="36">
        <v>0.005</v>
      </c>
      <c s="36">
        <f>ROUND(G1038*H1038,6)</f>
      </c>
      <c r="L1038" s="38">
        <v>0</v>
      </c>
      <c s="32">
        <f>ROUND(ROUND(L1038,2)*ROUND(G1038,3),2)</f>
      </c>
      <c s="36" t="s">
        <v>184</v>
      </c>
      <c>
        <f>(M1038*21)/100</f>
      </c>
      <c t="s">
        <v>28</v>
      </c>
    </row>
    <row r="1039" spans="1:5" ht="38.25">
      <c r="A1039" s="35" t="s">
        <v>56</v>
      </c>
      <c r="E1039" s="39" t="s">
        <v>1694</v>
      </c>
    </row>
    <row r="1040" spans="1:5" ht="12.75">
      <c r="A1040" s="35" t="s">
        <v>57</v>
      </c>
      <c r="E1040" s="40" t="s">
        <v>5</v>
      </c>
    </row>
    <row r="1041" spans="1:5" ht="12.75">
      <c r="A1041" t="s">
        <v>58</v>
      </c>
      <c r="E1041" s="39" t="s">
        <v>5</v>
      </c>
    </row>
    <row r="1042" spans="1:16" ht="25.5">
      <c r="A1042" t="s">
        <v>50</v>
      </c>
      <c s="34" t="s">
        <v>1695</v>
      </c>
      <c s="34" t="s">
        <v>1696</v>
      </c>
      <c s="35" t="s">
        <v>5</v>
      </c>
      <c s="6" t="s">
        <v>1697</v>
      </c>
      <c s="36" t="s">
        <v>93</v>
      </c>
      <c s="37">
        <v>3.45</v>
      </c>
      <c s="36">
        <v>0.01058</v>
      </c>
      <c s="36">
        <f>ROUND(G1042*H1042,6)</f>
      </c>
      <c r="L1042" s="38">
        <v>0</v>
      </c>
      <c s="32">
        <f>ROUND(ROUND(L1042,2)*ROUND(G1042,3),2)</f>
      </c>
      <c s="36" t="s">
        <v>184</v>
      </c>
      <c>
        <f>(M1042*21)/100</f>
      </c>
      <c t="s">
        <v>28</v>
      </c>
    </row>
    <row r="1043" spans="1:5" ht="25.5">
      <c r="A1043" s="35" t="s">
        <v>56</v>
      </c>
      <c r="E1043" s="39" t="s">
        <v>1697</v>
      </c>
    </row>
    <row r="1044" spans="1:5" ht="25.5">
      <c r="A1044" s="35" t="s">
        <v>57</v>
      </c>
      <c r="E1044" s="40" t="s">
        <v>1698</v>
      </c>
    </row>
    <row r="1045" spans="1:5" ht="12.75">
      <c r="A1045" t="s">
        <v>58</v>
      </c>
      <c r="E1045" s="39" t="s">
        <v>5</v>
      </c>
    </row>
    <row r="1046" spans="1:16" ht="25.5">
      <c r="A1046" t="s">
        <v>50</v>
      </c>
      <c s="34" t="s">
        <v>1699</v>
      </c>
      <c s="34" t="s">
        <v>1700</v>
      </c>
      <c s="35" t="s">
        <v>5</v>
      </c>
      <c s="6" t="s">
        <v>1701</v>
      </c>
      <c s="36" t="s">
        <v>74</v>
      </c>
      <c s="37">
        <v>3.45</v>
      </c>
      <c s="36">
        <v>0.01474</v>
      </c>
      <c s="36">
        <f>ROUND(G1046*H1046,6)</f>
      </c>
      <c r="L1046" s="38">
        <v>0</v>
      </c>
      <c s="32">
        <f>ROUND(ROUND(L1046,2)*ROUND(G1046,3),2)</f>
      </c>
      <c s="36" t="s">
        <v>184</v>
      </c>
      <c>
        <f>(M1046*21)/100</f>
      </c>
      <c t="s">
        <v>28</v>
      </c>
    </row>
    <row r="1047" spans="1:5" ht="25.5">
      <c r="A1047" s="35" t="s">
        <v>56</v>
      </c>
      <c r="E1047" s="39" t="s">
        <v>1701</v>
      </c>
    </row>
    <row r="1048" spans="1:5" ht="25.5">
      <c r="A1048" s="35" t="s">
        <v>57</v>
      </c>
      <c r="E1048" s="40" t="s">
        <v>1702</v>
      </c>
    </row>
    <row r="1049" spans="1:5" ht="12.75">
      <c r="A1049" t="s">
        <v>58</v>
      </c>
      <c r="E1049" s="39" t="s">
        <v>5</v>
      </c>
    </row>
    <row r="1050" spans="1:16" ht="25.5">
      <c r="A1050" t="s">
        <v>50</v>
      </c>
      <c s="34" t="s">
        <v>1703</v>
      </c>
      <c s="34" t="s">
        <v>1704</v>
      </c>
      <c s="35" t="s">
        <v>5</v>
      </c>
      <c s="6" t="s">
        <v>1705</v>
      </c>
      <c s="36" t="s">
        <v>54</v>
      </c>
      <c s="37">
        <v>17</v>
      </c>
      <c s="36">
        <v>0.00022</v>
      </c>
      <c s="36">
        <f>ROUND(G1050*H1050,6)</f>
      </c>
      <c r="L1050" s="38">
        <v>0</v>
      </c>
      <c s="32">
        <f>ROUND(ROUND(L1050,2)*ROUND(G1050,3),2)</f>
      </c>
      <c s="36" t="s">
        <v>184</v>
      </c>
      <c>
        <f>(M1050*21)/100</f>
      </c>
      <c t="s">
        <v>28</v>
      </c>
    </row>
    <row r="1051" spans="1:5" ht="25.5">
      <c r="A1051" s="35" t="s">
        <v>56</v>
      </c>
      <c r="E1051" s="39" t="s">
        <v>1705</v>
      </c>
    </row>
    <row r="1052" spans="1:5" ht="25.5">
      <c r="A1052" s="35" t="s">
        <v>57</v>
      </c>
      <c r="E1052" s="40" t="s">
        <v>1706</v>
      </c>
    </row>
    <row r="1053" spans="1:5" ht="12.75">
      <c r="A1053" t="s">
        <v>58</v>
      </c>
      <c r="E1053" s="39" t="s">
        <v>5</v>
      </c>
    </row>
    <row r="1054" spans="1:16" ht="25.5">
      <c r="A1054" t="s">
        <v>50</v>
      </c>
      <c s="34" t="s">
        <v>1707</v>
      </c>
      <c s="34" t="s">
        <v>1708</v>
      </c>
      <c s="35" t="s">
        <v>5</v>
      </c>
      <c s="6" t="s">
        <v>1709</v>
      </c>
      <c s="36" t="s">
        <v>54</v>
      </c>
      <c s="37">
        <v>9</v>
      </c>
      <c s="36">
        <v>0.01225</v>
      </c>
      <c s="36">
        <f>ROUND(G1054*H1054,6)</f>
      </c>
      <c r="L1054" s="38">
        <v>0</v>
      </c>
      <c s="32">
        <f>ROUND(ROUND(L1054,2)*ROUND(G1054,3),2)</f>
      </c>
      <c s="36" t="s">
        <v>184</v>
      </c>
      <c>
        <f>(M1054*21)/100</f>
      </c>
      <c t="s">
        <v>28</v>
      </c>
    </row>
    <row r="1055" spans="1:5" ht="25.5">
      <c r="A1055" s="35" t="s">
        <v>56</v>
      </c>
      <c r="E1055" s="39" t="s">
        <v>1709</v>
      </c>
    </row>
    <row r="1056" spans="1:5" ht="25.5">
      <c r="A1056" s="35" t="s">
        <v>57</v>
      </c>
      <c r="E1056" s="40" t="s">
        <v>1710</v>
      </c>
    </row>
    <row r="1057" spans="1:5" ht="12.75">
      <c r="A1057" t="s">
        <v>58</v>
      </c>
      <c r="E1057" s="39" t="s">
        <v>5</v>
      </c>
    </row>
    <row r="1058" spans="1:16" ht="25.5">
      <c r="A1058" t="s">
        <v>50</v>
      </c>
      <c s="34" t="s">
        <v>1711</v>
      </c>
      <c s="34" t="s">
        <v>1712</v>
      </c>
      <c s="35" t="s">
        <v>5</v>
      </c>
      <c s="6" t="s">
        <v>1713</v>
      </c>
      <c s="36" t="s">
        <v>54</v>
      </c>
      <c s="37">
        <v>8</v>
      </c>
      <c s="36">
        <v>0.01249</v>
      </c>
      <c s="36">
        <f>ROUND(G1058*H1058,6)</f>
      </c>
      <c r="L1058" s="38">
        <v>0</v>
      </c>
      <c s="32">
        <f>ROUND(ROUND(L1058,2)*ROUND(G1058,3),2)</f>
      </c>
      <c s="36" t="s">
        <v>184</v>
      </c>
      <c>
        <f>(M1058*21)/100</f>
      </c>
      <c t="s">
        <v>28</v>
      </c>
    </row>
    <row r="1059" spans="1:5" ht="25.5">
      <c r="A1059" s="35" t="s">
        <v>56</v>
      </c>
      <c r="E1059" s="39" t="s">
        <v>1713</v>
      </c>
    </row>
    <row r="1060" spans="1:5" ht="25.5">
      <c r="A1060" s="35" t="s">
        <v>57</v>
      </c>
      <c r="E1060" s="40" t="s">
        <v>1714</v>
      </c>
    </row>
    <row r="1061" spans="1:5" ht="12.75">
      <c r="A1061" t="s">
        <v>58</v>
      </c>
      <c r="E1061" s="39" t="s">
        <v>5</v>
      </c>
    </row>
    <row r="1062" spans="1:16" ht="12.75">
      <c r="A1062" t="s">
        <v>50</v>
      </c>
      <c s="34" t="s">
        <v>1715</v>
      </c>
      <c s="34" t="s">
        <v>1716</v>
      </c>
      <c s="35" t="s">
        <v>5</v>
      </c>
      <c s="6" t="s">
        <v>1717</v>
      </c>
      <c s="36" t="s">
        <v>74</v>
      </c>
      <c s="37">
        <v>623.41</v>
      </c>
      <c s="36">
        <v>0</v>
      </c>
      <c s="36">
        <f>ROUND(G1062*H1062,6)</f>
      </c>
      <c r="L1062" s="38">
        <v>0</v>
      </c>
      <c s="32">
        <f>ROUND(ROUND(L1062,2)*ROUND(G1062,3),2)</f>
      </c>
      <c s="36" t="s">
        <v>55</v>
      </c>
      <c>
        <f>(M1062*21)/100</f>
      </c>
      <c t="s">
        <v>28</v>
      </c>
    </row>
    <row r="1063" spans="1:5" ht="12.75">
      <c r="A1063" s="35" t="s">
        <v>56</v>
      </c>
      <c r="E1063" s="39" t="s">
        <v>1717</v>
      </c>
    </row>
    <row r="1064" spans="1:5" ht="12.75">
      <c r="A1064" s="35" t="s">
        <v>57</v>
      </c>
      <c r="E1064" s="40" t="s">
        <v>5</v>
      </c>
    </row>
    <row r="1065" spans="1:5" ht="12.75">
      <c r="A1065" t="s">
        <v>58</v>
      </c>
      <c r="E1065" s="39" t="s">
        <v>5</v>
      </c>
    </row>
    <row r="1066" spans="1:16" ht="25.5">
      <c r="A1066" t="s">
        <v>50</v>
      </c>
      <c s="34" t="s">
        <v>1718</v>
      </c>
      <c s="34" t="s">
        <v>1719</v>
      </c>
      <c s="35" t="s">
        <v>5</v>
      </c>
      <c s="6" t="s">
        <v>1720</v>
      </c>
      <c s="36" t="s">
        <v>93</v>
      </c>
      <c s="37">
        <v>123.7</v>
      </c>
      <c s="36">
        <v>0</v>
      </c>
      <c s="36">
        <f>ROUND(G1066*H1066,6)</f>
      </c>
      <c r="L1066" s="38">
        <v>0</v>
      </c>
      <c s="32">
        <f>ROUND(ROUND(L1066,2)*ROUND(G1066,3),2)</f>
      </c>
      <c s="36" t="s">
        <v>184</v>
      </c>
      <c>
        <f>(M1066*21)/100</f>
      </c>
      <c t="s">
        <v>28</v>
      </c>
    </row>
    <row r="1067" spans="1:5" ht="25.5">
      <c r="A1067" s="35" t="s">
        <v>56</v>
      </c>
      <c r="E1067" s="39" t="s">
        <v>1720</v>
      </c>
    </row>
    <row r="1068" spans="1:5" ht="89.25">
      <c r="A1068" s="35" t="s">
        <v>57</v>
      </c>
      <c r="E1068" s="40" t="s">
        <v>1632</v>
      </c>
    </row>
    <row r="1069" spans="1:5" ht="12.75">
      <c r="A1069" t="s">
        <v>58</v>
      </c>
      <c r="E1069" s="39" t="s">
        <v>5</v>
      </c>
    </row>
    <row r="1070" spans="1:16" ht="12.75">
      <c r="A1070" t="s">
        <v>50</v>
      </c>
      <c s="34" t="s">
        <v>1721</v>
      </c>
      <c s="34" t="s">
        <v>1722</v>
      </c>
      <c s="35" t="s">
        <v>5</v>
      </c>
      <c s="6" t="s">
        <v>1723</v>
      </c>
      <c s="36" t="s">
        <v>445</v>
      </c>
      <c s="37">
        <v>1.423</v>
      </c>
      <c s="36">
        <v>0.55</v>
      </c>
      <c s="36">
        <f>ROUND(G1070*H1070,6)</f>
      </c>
      <c r="L1070" s="38">
        <v>0</v>
      </c>
      <c s="32">
        <f>ROUND(ROUND(L1070,2)*ROUND(G1070,3),2)</f>
      </c>
      <c s="36" t="s">
        <v>184</v>
      </c>
      <c>
        <f>(M1070*21)/100</f>
      </c>
      <c t="s">
        <v>28</v>
      </c>
    </row>
    <row r="1071" spans="1:5" ht="12.75">
      <c r="A1071" s="35" t="s">
        <v>56</v>
      </c>
      <c r="E1071" s="39" t="s">
        <v>1723</v>
      </c>
    </row>
    <row r="1072" spans="1:5" ht="114.75">
      <c r="A1072" s="35" t="s">
        <v>57</v>
      </c>
      <c r="E1072" s="40" t="s">
        <v>1724</v>
      </c>
    </row>
    <row r="1073" spans="1:5" ht="12.75">
      <c r="A1073" t="s">
        <v>58</v>
      </c>
      <c r="E1073" s="39" t="s">
        <v>5</v>
      </c>
    </row>
    <row r="1074" spans="1:16" ht="25.5">
      <c r="A1074" t="s">
        <v>50</v>
      </c>
      <c s="34" t="s">
        <v>1725</v>
      </c>
      <c s="34" t="s">
        <v>1726</v>
      </c>
      <c s="35" t="s">
        <v>5</v>
      </c>
      <c s="6" t="s">
        <v>1727</v>
      </c>
      <c s="36" t="s">
        <v>470</v>
      </c>
      <c s="37">
        <v>81.737</v>
      </c>
      <c s="36">
        <v>0</v>
      </c>
      <c s="36">
        <f>ROUND(G1074*H1074,6)</f>
      </c>
      <c r="L1074" s="38">
        <v>0</v>
      </c>
      <c s="32">
        <f>ROUND(ROUND(L1074,2)*ROUND(G1074,3),2)</f>
      </c>
      <c s="36" t="s">
        <v>184</v>
      </c>
      <c>
        <f>(M1074*21)/100</f>
      </c>
      <c t="s">
        <v>28</v>
      </c>
    </row>
    <row r="1075" spans="1:5" ht="25.5">
      <c r="A1075" s="35" t="s">
        <v>56</v>
      </c>
      <c r="E1075" s="39" t="s">
        <v>1727</v>
      </c>
    </row>
    <row r="1076" spans="1:5" ht="12.75">
      <c r="A1076" s="35" t="s">
        <v>57</v>
      </c>
      <c r="E1076" s="40" t="s">
        <v>5</v>
      </c>
    </row>
    <row r="1077" spans="1:5" ht="12.75">
      <c r="A1077" t="s">
        <v>58</v>
      </c>
      <c r="E1077" s="39" t="s">
        <v>5</v>
      </c>
    </row>
    <row r="1078" spans="1:16" ht="38.25">
      <c r="A1078" t="s">
        <v>50</v>
      </c>
      <c s="34" t="s">
        <v>1728</v>
      </c>
      <c s="34" t="s">
        <v>1729</v>
      </c>
      <c s="35" t="s">
        <v>5</v>
      </c>
      <c s="6" t="s">
        <v>1730</v>
      </c>
      <c s="36" t="s">
        <v>470</v>
      </c>
      <c s="37">
        <v>81.737</v>
      </c>
      <c s="36">
        <v>0</v>
      </c>
      <c s="36">
        <f>ROUND(G1078*H1078,6)</f>
      </c>
      <c r="L1078" s="38">
        <v>0</v>
      </c>
      <c s="32">
        <f>ROUND(ROUND(L1078,2)*ROUND(G1078,3),2)</f>
      </c>
      <c s="36" t="s">
        <v>184</v>
      </c>
      <c>
        <f>(M1078*21)/100</f>
      </c>
      <c t="s">
        <v>28</v>
      </c>
    </row>
    <row r="1079" spans="1:5" ht="38.25">
      <c r="A1079" s="35" t="s">
        <v>56</v>
      </c>
      <c r="E1079" s="39" t="s">
        <v>1731</v>
      </c>
    </row>
    <row r="1080" spans="1:5" ht="12.75">
      <c r="A1080" s="35" t="s">
        <v>57</v>
      </c>
      <c r="E1080" s="40" t="s">
        <v>5</v>
      </c>
    </row>
    <row r="1081" spans="1:5" ht="12.75">
      <c r="A1081" t="s">
        <v>58</v>
      </c>
      <c r="E1081" s="39" t="s">
        <v>5</v>
      </c>
    </row>
    <row r="1082" spans="1:16" ht="38.25">
      <c r="A1082" t="s">
        <v>50</v>
      </c>
      <c s="34" t="s">
        <v>1732</v>
      </c>
      <c s="34" t="s">
        <v>1733</v>
      </c>
      <c s="35" t="s">
        <v>5</v>
      </c>
      <c s="6" t="s">
        <v>1734</v>
      </c>
      <c s="36" t="s">
        <v>470</v>
      </c>
      <c s="37">
        <v>81.737</v>
      </c>
      <c s="36">
        <v>0</v>
      </c>
      <c s="36">
        <f>ROUND(G1082*H1082,6)</f>
      </c>
      <c r="L1082" s="38">
        <v>0</v>
      </c>
      <c s="32">
        <f>ROUND(ROUND(L1082,2)*ROUND(G1082,3),2)</f>
      </c>
      <c s="36" t="s">
        <v>184</v>
      </c>
      <c>
        <f>(M1082*21)/100</f>
      </c>
      <c t="s">
        <v>28</v>
      </c>
    </row>
    <row r="1083" spans="1:5" ht="38.25">
      <c r="A1083" s="35" t="s">
        <v>56</v>
      </c>
      <c r="E1083" s="39" t="s">
        <v>1735</v>
      </c>
    </row>
    <row r="1084" spans="1:5" ht="12.75">
      <c r="A1084" s="35" t="s">
        <v>57</v>
      </c>
      <c r="E1084" s="40" t="s">
        <v>5</v>
      </c>
    </row>
    <row r="1085" spans="1:5" ht="12.75">
      <c r="A1085" t="s">
        <v>58</v>
      </c>
      <c r="E1085" s="39" t="s">
        <v>5</v>
      </c>
    </row>
    <row r="1086" spans="1:13" ht="12.75">
      <c r="A1086" t="s">
        <v>47</v>
      </c>
      <c r="C1086" s="31" t="s">
        <v>1736</v>
      </c>
      <c r="E1086" s="33" t="s">
        <v>1737</v>
      </c>
      <c r="J1086" s="32">
        <f>0</f>
      </c>
      <c s="32">
        <f>0</f>
      </c>
      <c s="32">
        <f>0+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f>
      </c>
      <c s="32">
        <f>0+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f>
      </c>
    </row>
    <row r="1087" spans="1:16" ht="12.75">
      <c r="A1087" t="s">
        <v>50</v>
      </c>
      <c s="34" t="s">
        <v>1738</v>
      </c>
      <c s="34" t="s">
        <v>1739</v>
      </c>
      <c s="35" t="s">
        <v>5</v>
      </c>
      <c s="6" t="s">
        <v>1740</v>
      </c>
      <c s="36" t="s">
        <v>93</v>
      </c>
      <c s="37">
        <v>363.32</v>
      </c>
      <c s="36">
        <v>0</v>
      </c>
      <c s="36">
        <f>ROUND(G1087*H1087,6)</f>
      </c>
      <c r="L1087" s="38">
        <v>0</v>
      </c>
      <c s="32">
        <f>ROUND(ROUND(L1087,2)*ROUND(G1087,3),2)</f>
      </c>
      <c s="36" t="s">
        <v>184</v>
      </c>
      <c>
        <f>(M1087*21)/100</f>
      </c>
      <c t="s">
        <v>28</v>
      </c>
    </row>
    <row r="1088" spans="1:5" ht="12.75">
      <c r="A1088" s="35" t="s">
        <v>56</v>
      </c>
      <c r="E1088" s="39" t="s">
        <v>1740</v>
      </c>
    </row>
    <row r="1089" spans="1:5" ht="38.25">
      <c r="A1089" s="35" t="s">
        <v>57</v>
      </c>
      <c r="E1089" s="40" t="s">
        <v>1741</v>
      </c>
    </row>
    <row r="1090" spans="1:5" ht="12.75">
      <c r="A1090" t="s">
        <v>58</v>
      </c>
      <c r="E1090" s="39" t="s">
        <v>5</v>
      </c>
    </row>
    <row r="1091" spans="1:16" ht="12.75">
      <c r="A1091" t="s">
        <v>50</v>
      </c>
      <c s="34" t="s">
        <v>1742</v>
      </c>
      <c s="34" t="s">
        <v>1743</v>
      </c>
      <c s="35" t="s">
        <v>5</v>
      </c>
      <c s="6" t="s">
        <v>1744</v>
      </c>
      <c s="36" t="s">
        <v>93</v>
      </c>
      <c s="37">
        <v>363.32</v>
      </c>
      <c s="36">
        <v>0</v>
      </c>
      <c s="36">
        <f>ROUND(G1091*H1091,6)</f>
      </c>
      <c r="L1091" s="38">
        <v>0</v>
      </c>
      <c s="32">
        <f>ROUND(ROUND(L1091,2)*ROUND(G1091,3),2)</f>
      </c>
      <c s="36" t="s">
        <v>184</v>
      </c>
      <c>
        <f>(M1091*21)/100</f>
      </c>
      <c t="s">
        <v>28</v>
      </c>
    </row>
    <row r="1092" spans="1:5" ht="12.75">
      <c r="A1092" s="35" t="s">
        <v>56</v>
      </c>
      <c r="E1092" s="39" t="s">
        <v>1744</v>
      </c>
    </row>
    <row r="1093" spans="1:5" ht="38.25">
      <c r="A1093" s="35" t="s">
        <v>57</v>
      </c>
      <c r="E1093" s="40" t="s">
        <v>1741</v>
      </c>
    </row>
    <row r="1094" spans="1:5" ht="12.75">
      <c r="A1094" t="s">
        <v>58</v>
      </c>
      <c r="E1094" s="39" t="s">
        <v>5</v>
      </c>
    </row>
    <row r="1095" spans="1:16" ht="12.75">
      <c r="A1095" t="s">
        <v>50</v>
      </c>
      <c s="34" t="s">
        <v>1745</v>
      </c>
      <c s="34" t="s">
        <v>1746</v>
      </c>
      <c s="35" t="s">
        <v>5</v>
      </c>
      <c s="6" t="s">
        <v>1747</v>
      </c>
      <c s="36" t="s">
        <v>54</v>
      </c>
      <c s="37">
        <v>5</v>
      </c>
      <c s="36">
        <v>0</v>
      </c>
      <c s="36">
        <f>ROUND(G1095*H1095,6)</f>
      </c>
      <c r="L1095" s="38">
        <v>0</v>
      </c>
      <c s="32">
        <f>ROUND(ROUND(L1095,2)*ROUND(G1095,3),2)</f>
      </c>
      <c s="36" t="s">
        <v>184</v>
      </c>
      <c>
        <f>(M1095*21)/100</f>
      </c>
      <c t="s">
        <v>28</v>
      </c>
    </row>
    <row r="1096" spans="1:5" ht="12.75">
      <c r="A1096" s="35" t="s">
        <v>56</v>
      </c>
      <c r="E1096" s="39" t="s">
        <v>1747</v>
      </c>
    </row>
    <row r="1097" spans="1:5" ht="38.25">
      <c r="A1097" s="35" t="s">
        <v>57</v>
      </c>
      <c r="E1097" s="40" t="s">
        <v>1748</v>
      </c>
    </row>
    <row r="1098" spans="1:5" ht="12.75">
      <c r="A1098" t="s">
        <v>58</v>
      </c>
      <c r="E1098" s="39" t="s">
        <v>5</v>
      </c>
    </row>
    <row r="1099" spans="1:16" ht="12.75">
      <c r="A1099" t="s">
        <v>50</v>
      </c>
      <c s="34" t="s">
        <v>1749</v>
      </c>
      <c s="34" t="s">
        <v>1750</v>
      </c>
      <c s="35" t="s">
        <v>5</v>
      </c>
      <c s="6" t="s">
        <v>1751</v>
      </c>
      <c s="36" t="s">
        <v>93</v>
      </c>
      <c s="37">
        <v>119.105</v>
      </c>
      <c s="36">
        <v>0</v>
      </c>
      <c s="36">
        <f>ROUND(G1099*H1099,6)</f>
      </c>
      <c r="L1099" s="38">
        <v>0</v>
      </c>
      <c s="32">
        <f>ROUND(ROUND(L1099,2)*ROUND(G1099,3),2)</f>
      </c>
      <c s="36" t="s">
        <v>184</v>
      </c>
      <c>
        <f>(M1099*21)/100</f>
      </c>
      <c t="s">
        <v>28</v>
      </c>
    </row>
    <row r="1100" spans="1:5" ht="12.75">
      <c r="A1100" s="35" t="s">
        <v>56</v>
      </c>
      <c r="E1100" s="39" t="s">
        <v>1751</v>
      </c>
    </row>
    <row r="1101" spans="1:5" ht="76.5">
      <c r="A1101" s="35" t="s">
        <v>57</v>
      </c>
      <c r="E1101" s="40" t="s">
        <v>1752</v>
      </c>
    </row>
    <row r="1102" spans="1:5" ht="12.75">
      <c r="A1102" t="s">
        <v>58</v>
      </c>
      <c r="E1102" s="39" t="s">
        <v>5</v>
      </c>
    </row>
    <row r="1103" spans="1:16" ht="12.75">
      <c r="A1103" t="s">
        <v>50</v>
      </c>
      <c s="34" t="s">
        <v>1753</v>
      </c>
      <c s="34" t="s">
        <v>1754</v>
      </c>
      <c s="35" t="s">
        <v>5</v>
      </c>
      <c s="6" t="s">
        <v>1755</v>
      </c>
      <c s="36" t="s">
        <v>93</v>
      </c>
      <c s="37">
        <v>750.43</v>
      </c>
      <c s="36">
        <v>0</v>
      </c>
      <c s="36">
        <f>ROUND(G1103*H1103,6)</f>
      </c>
      <c r="L1103" s="38">
        <v>0</v>
      </c>
      <c s="32">
        <f>ROUND(ROUND(L1103,2)*ROUND(G1103,3),2)</f>
      </c>
      <c s="36" t="s">
        <v>184</v>
      </c>
      <c>
        <f>(M1103*21)/100</f>
      </c>
      <c t="s">
        <v>28</v>
      </c>
    </row>
    <row r="1104" spans="1:5" ht="12.75">
      <c r="A1104" s="35" t="s">
        <v>56</v>
      </c>
      <c r="E1104" s="39" t="s">
        <v>1755</v>
      </c>
    </row>
    <row r="1105" spans="1:5" ht="25.5">
      <c r="A1105" s="35" t="s">
        <v>57</v>
      </c>
      <c r="E1105" s="40" t="s">
        <v>1756</v>
      </c>
    </row>
    <row r="1106" spans="1:5" ht="12.75">
      <c r="A1106" t="s">
        <v>58</v>
      </c>
      <c r="E1106" s="39" t="s">
        <v>5</v>
      </c>
    </row>
    <row r="1107" spans="1:16" ht="12.75">
      <c r="A1107" t="s">
        <v>50</v>
      </c>
      <c s="34" t="s">
        <v>1757</v>
      </c>
      <c s="34" t="s">
        <v>1758</v>
      </c>
      <c s="35" t="s">
        <v>5</v>
      </c>
      <c s="6" t="s">
        <v>1759</v>
      </c>
      <c s="36" t="s">
        <v>74</v>
      </c>
      <c s="37">
        <v>4.81</v>
      </c>
      <c s="36">
        <v>0</v>
      </c>
      <c s="36">
        <f>ROUND(G1107*H1107,6)</f>
      </c>
      <c r="L1107" s="38">
        <v>0</v>
      </c>
      <c s="32">
        <f>ROUND(ROUND(L1107,2)*ROUND(G1107,3),2)</f>
      </c>
      <c s="36" t="s">
        <v>184</v>
      </c>
      <c>
        <f>(M1107*21)/100</f>
      </c>
      <c t="s">
        <v>28</v>
      </c>
    </row>
    <row r="1108" spans="1:5" ht="12.75">
      <c r="A1108" s="35" t="s">
        <v>56</v>
      </c>
      <c r="E1108" s="39" t="s">
        <v>1759</v>
      </c>
    </row>
    <row r="1109" spans="1:5" ht="25.5">
      <c r="A1109" s="35" t="s">
        <v>57</v>
      </c>
      <c r="E1109" s="40" t="s">
        <v>1760</v>
      </c>
    </row>
    <row r="1110" spans="1:5" ht="12.75">
      <c r="A1110" t="s">
        <v>58</v>
      </c>
      <c r="E1110" s="39" t="s">
        <v>5</v>
      </c>
    </row>
    <row r="1111" spans="1:16" ht="12.75">
      <c r="A1111" t="s">
        <v>50</v>
      </c>
      <c s="34" t="s">
        <v>1761</v>
      </c>
      <c s="34" t="s">
        <v>1762</v>
      </c>
      <c s="35" t="s">
        <v>5</v>
      </c>
      <c s="6" t="s">
        <v>1763</v>
      </c>
      <c s="36" t="s">
        <v>54</v>
      </c>
      <c s="37">
        <v>12</v>
      </c>
      <c s="36">
        <v>0</v>
      </c>
      <c s="36">
        <f>ROUND(G1111*H1111,6)</f>
      </c>
      <c r="L1111" s="38">
        <v>0</v>
      </c>
      <c s="32">
        <f>ROUND(ROUND(L1111,2)*ROUND(G1111,3),2)</f>
      </c>
      <c s="36" t="s">
        <v>184</v>
      </c>
      <c>
        <f>(M1111*21)/100</f>
      </c>
      <c t="s">
        <v>28</v>
      </c>
    </row>
    <row r="1112" spans="1:5" ht="12.75">
      <c r="A1112" s="35" t="s">
        <v>56</v>
      </c>
      <c r="E1112" s="39" t="s">
        <v>1763</v>
      </c>
    </row>
    <row r="1113" spans="1:5" ht="25.5">
      <c r="A1113" s="35" t="s">
        <v>57</v>
      </c>
      <c r="E1113" s="40" t="s">
        <v>483</v>
      </c>
    </row>
    <row r="1114" spans="1:5" ht="12.75">
      <c r="A1114" t="s">
        <v>58</v>
      </c>
      <c r="E1114" s="39" t="s">
        <v>5</v>
      </c>
    </row>
    <row r="1115" spans="1:16" ht="12.75">
      <c r="A1115" t="s">
        <v>50</v>
      </c>
      <c s="34" t="s">
        <v>1764</v>
      </c>
      <c s="34" t="s">
        <v>1765</v>
      </c>
      <c s="35" t="s">
        <v>5</v>
      </c>
      <c s="6" t="s">
        <v>1766</v>
      </c>
      <c s="36" t="s">
        <v>93</v>
      </c>
      <c s="37">
        <v>365.84</v>
      </c>
      <c s="36">
        <v>0</v>
      </c>
      <c s="36">
        <f>ROUND(G1115*H1115,6)</f>
      </c>
      <c r="L1115" s="38">
        <v>0</v>
      </c>
      <c s="32">
        <f>ROUND(ROUND(L1115,2)*ROUND(G1115,3),2)</f>
      </c>
      <c s="36" t="s">
        <v>184</v>
      </c>
      <c>
        <f>(M1115*21)/100</f>
      </c>
      <c t="s">
        <v>28</v>
      </c>
    </row>
    <row r="1116" spans="1:5" ht="12.75">
      <c r="A1116" s="35" t="s">
        <v>56</v>
      </c>
      <c r="E1116" s="39" t="s">
        <v>1766</v>
      </c>
    </row>
    <row r="1117" spans="1:5" ht="25.5">
      <c r="A1117" s="35" t="s">
        <v>57</v>
      </c>
      <c r="E1117" s="40" t="s">
        <v>1767</v>
      </c>
    </row>
    <row r="1118" spans="1:5" ht="12.75">
      <c r="A1118" t="s">
        <v>58</v>
      </c>
      <c r="E1118" s="39" t="s">
        <v>5</v>
      </c>
    </row>
    <row r="1119" spans="1:16" ht="12.75">
      <c r="A1119" t="s">
        <v>50</v>
      </c>
      <c s="34" t="s">
        <v>1768</v>
      </c>
      <c s="34" t="s">
        <v>1769</v>
      </c>
      <c s="35" t="s">
        <v>5</v>
      </c>
      <c s="6" t="s">
        <v>1770</v>
      </c>
      <c s="36" t="s">
        <v>93</v>
      </c>
      <c s="37">
        <v>157.3</v>
      </c>
      <c s="36">
        <v>0</v>
      </c>
      <c s="36">
        <f>ROUND(G1119*H1119,6)</f>
      </c>
      <c r="L1119" s="38">
        <v>0</v>
      </c>
      <c s="32">
        <f>ROUND(ROUND(L1119,2)*ROUND(G1119,3),2)</f>
      </c>
      <c s="36" t="s">
        <v>184</v>
      </c>
      <c>
        <f>(M1119*21)/100</f>
      </c>
      <c t="s">
        <v>28</v>
      </c>
    </row>
    <row r="1120" spans="1:5" ht="12.75">
      <c r="A1120" s="35" t="s">
        <v>56</v>
      </c>
      <c r="E1120" s="39" t="s">
        <v>1770</v>
      </c>
    </row>
    <row r="1121" spans="1:5" ht="38.25">
      <c r="A1121" s="35" t="s">
        <v>57</v>
      </c>
      <c r="E1121" s="40" t="s">
        <v>1771</v>
      </c>
    </row>
    <row r="1122" spans="1:5" ht="12.75">
      <c r="A1122" t="s">
        <v>58</v>
      </c>
      <c r="E1122" s="39" t="s">
        <v>5</v>
      </c>
    </row>
    <row r="1123" spans="1:16" ht="12.75">
      <c r="A1123" t="s">
        <v>50</v>
      </c>
      <c s="34" t="s">
        <v>1772</v>
      </c>
      <c s="34" t="s">
        <v>1773</v>
      </c>
      <c s="35" t="s">
        <v>5</v>
      </c>
      <c s="6" t="s">
        <v>1774</v>
      </c>
      <c s="36" t="s">
        <v>93</v>
      </c>
      <c s="37">
        <v>572</v>
      </c>
      <c s="36">
        <v>0.00063</v>
      </c>
      <c s="36">
        <f>ROUND(G1123*H1123,6)</f>
      </c>
      <c r="L1123" s="38">
        <v>0</v>
      </c>
      <c s="32">
        <f>ROUND(ROUND(L1123,2)*ROUND(G1123,3),2)</f>
      </c>
      <c s="36" t="s">
        <v>184</v>
      </c>
      <c>
        <f>(M1123*21)/100</f>
      </c>
      <c t="s">
        <v>28</v>
      </c>
    </row>
    <row r="1124" spans="1:5" ht="12.75">
      <c r="A1124" s="35" t="s">
        <v>56</v>
      </c>
      <c r="E1124" s="39" t="s">
        <v>1774</v>
      </c>
    </row>
    <row r="1125" spans="1:5" ht="38.25">
      <c r="A1125" s="35" t="s">
        <v>57</v>
      </c>
      <c r="E1125" s="40" t="s">
        <v>1775</v>
      </c>
    </row>
    <row r="1126" spans="1:5" ht="12.75">
      <c r="A1126" t="s">
        <v>58</v>
      </c>
      <c r="E1126" s="39" t="s">
        <v>5</v>
      </c>
    </row>
    <row r="1127" spans="1:16" ht="25.5">
      <c r="A1127" t="s">
        <v>50</v>
      </c>
      <c s="34" t="s">
        <v>1776</v>
      </c>
      <c s="34" t="s">
        <v>1777</v>
      </c>
      <c s="35" t="s">
        <v>5</v>
      </c>
      <c s="6" t="s">
        <v>1778</v>
      </c>
      <c s="36" t="s">
        <v>74</v>
      </c>
      <c s="37">
        <v>1350.626</v>
      </c>
      <c s="36">
        <v>0.00266</v>
      </c>
      <c s="36">
        <f>ROUND(G1127*H1127,6)</f>
      </c>
      <c r="L1127" s="38">
        <v>0</v>
      </c>
      <c s="32">
        <f>ROUND(ROUND(L1127,2)*ROUND(G1127,3),2)</f>
      </c>
      <c s="36" t="s">
        <v>184</v>
      </c>
      <c>
        <f>(M1127*21)/100</f>
      </c>
      <c t="s">
        <v>28</v>
      </c>
    </row>
    <row r="1128" spans="1:5" ht="25.5">
      <c r="A1128" s="35" t="s">
        <v>56</v>
      </c>
      <c r="E1128" s="39" t="s">
        <v>1778</v>
      </c>
    </row>
    <row r="1129" spans="1:5" ht="89.25">
      <c r="A1129" s="35" t="s">
        <v>57</v>
      </c>
      <c r="E1129" s="40" t="s">
        <v>1779</v>
      </c>
    </row>
    <row r="1130" spans="1:5" ht="12.75">
      <c r="A1130" t="s">
        <v>58</v>
      </c>
      <c r="E1130" s="39" t="s">
        <v>5</v>
      </c>
    </row>
    <row r="1131" spans="1:16" ht="25.5">
      <c r="A1131" t="s">
        <v>50</v>
      </c>
      <c s="34" t="s">
        <v>1780</v>
      </c>
      <c s="34" t="s">
        <v>1781</v>
      </c>
      <c s="35" t="s">
        <v>5</v>
      </c>
      <c s="6" t="s">
        <v>1782</v>
      </c>
      <c s="36" t="s">
        <v>74</v>
      </c>
      <c s="37">
        <v>1077.174</v>
      </c>
      <c s="36">
        <v>0.00299</v>
      </c>
      <c s="36">
        <f>ROUND(G1131*H1131,6)</f>
      </c>
      <c r="L1131" s="38">
        <v>0</v>
      </c>
      <c s="32">
        <f>ROUND(ROUND(L1131,2)*ROUND(G1131,3),2)</f>
      </c>
      <c s="36" t="s">
        <v>184</v>
      </c>
      <c>
        <f>(M1131*21)/100</f>
      </c>
      <c t="s">
        <v>28</v>
      </c>
    </row>
    <row r="1132" spans="1:5" ht="25.5">
      <c r="A1132" s="35" t="s">
        <v>56</v>
      </c>
      <c r="E1132" s="39" t="s">
        <v>1782</v>
      </c>
    </row>
    <row r="1133" spans="1:5" ht="114.75">
      <c r="A1133" s="35" t="s">
        <v>57</v>
      </c>
      <c r="E1133" s="40" t="s">
        <v>1783</v>
      </c>
    </row>
    <row r="1134" spans="1:5" ht="12.75">
      <c r="A1134" t="s">
        <v>58</v>
      </c>
      <c r="E1134" s="39" t="s">
        <v>5</v>
      </c>
    </row>
    <row r="1135" spans="1:16" ht="25.5">
      <c r="A1135" t="s">
        <v>50</v>
      </c>
      <c s="34" t="s">
        <v>1784</v>
      </c>
      <c s="34" t="s">
        <v>1785</v>
      </c>
      <c s="35" t="s">
        <v>5</v>
      </c>
      <c s="6" t="s">
        <v>1786</v>
      </c>
      <c s="36" t="s">
        <v>93</v>
      </c>
      <c s="37">
        <v>63.21</v>
      </c>
      <c s="36">
        <v>0.00137</v>
      </c>
      <c s="36">
        <f>ROUND(G1135*H1135,6)</f>
      </c>
      <c r="L1135" s="38">
        <v>0</v>
      </c>
      <c s="32">
        <f>ROUND(ROUND(L1135,2)*ROUND(G1135,3),2)</f>
      </c>
      <c s="36" t="s">
        <v>184</v>
      </c>
      <c>
        <f>(M1135*21)/100</f>
      </c>
      <c t="s">
        <v>28</v>
      </c>
    </row>
    <row r="1136" spans="1:5" ht="25.5">
      <c r="A1136" s="35" t="s">
        <v>56</v>
      </c>
      <c r="E1136" s="39" t="s">
        <v>1786</v>
      </c>
    </row>
    <row r="1137" spans="1:5" ht="25.5">
      <c r="A1137" s="35" t="s">
        <v>57</v>
      </c>
      <c r="E1137" s="40" t="s">
        <v>1787</v>
      </c>
    </row>
    <row r="1138" spans="1:5" ht="12.75">
      <c r="A1138" t="s">
        <v>58</v>
      </c>
      <c r="E1138" s="39" t="s">
        <v>5</v>
      </c>
    </row>
    <row r="1139" spans="1:16" ht="12.75">
      <c r="A1139" t="s">
        <v>50</v>
      </c>
      <c s="34" t="s">
        <v>1788</v>
      </c>
      <c s="34" t="s">
        <v>1789</v>
      </c>
      <c s="35" t="s">
        <v>5</v>
      </c>
      <c s="6" t="s">
        <v>1790</v>
      </c>
      <c s="36" t="s">
        <v>93</v>
      </c>
      <c s="37">
        <v>63.71</v>
      </c>
      <c s="36">
        <v>0.00149</v>
      </c>
      <c s="36">
        <f>ROUND(G1139*H1139,6)</f>
      </c>
      <c r="L1139" s="38">
        <v>0</v>
      </c>
      <c s="32">
        <f>ROUND(ROUND(L1139,2)*ROUND(G1139,3),2)</f>
      </c>
      <c s="36" t="s">
        <v>184</v>
      </c>
      <c>
        <f>(M1139*21)/100</f>
      </c>
      <c t="s">
        <v>28</v>
      </c>
    </row>
    <row r="1140" spans="1:5" ht="12.75">
      <c r="A1140" s="35" t="s">
        <v>56</v>
      </c>
      <c r="E1140" s="39" t="s">
        <v>1790</v>
      </c>
    </row>
    <row r="1141" spans="1:5" ht="51">
      <c r="A1141" s="35" t="s">
        <v>57</v>
      </c>
      <c r="E1141" s="40" t="s">
        <v>1791</v>
      </c>
    </row>
    <row r="1142" spans="1:5" ht="12.75">
      <c r="A1142" t="s">
        <v>58</v>
      </c>
      <c r="E1142" s="39" t="s">
        <v>5</v>
      </c>
    </row>
    <row r="1143" spans="1:16" ht="25.5">
      <c r="A1143" t="s">
        <v>50</v>
      </c>
      <c s="34" t="s">
        <v>1792</v>
      </c>
      <c s="34" t="s">
        <v>1793</v>
      </c>
      <c s="35" t="s">
        <v>5</v>
      </c>
      <c s="6" t="s">
        <v>1794</v>
      </c>
      <c s="36" t="s">
        <v>93</v>
      </c>
      <c s="37">
        <v>63.71</v>
      </c>
      <c s="36">
        <v>0.00022</v>
      </c>
      <c s="36">
        <f>ROUND(G1143*H1143,6)</f>
      </c>
      <c r="L1143" s="38">
        <v>0</v>
      </c>
      <c s="32">
        <f>ROUND(ROUND(L1143,2)*ROUND(G1143,3),2)</f>
      </c>
      <c s="36" t="s">
        <v>184</v>
      </c>
      <c>
        <f>(M1143*21)/100</f>
      </c>
      <c t="s">
        <v>28</v>
      </c>
    </row>
    <row r="1144" spans="1:5" ht="25.5">
      <c r="A1144" s="35" t="s">
        <v>56</v>
      </c>
      <c r="E1144" s="39" t="s">
        <v>1794</v>
      </c>
    </row>
    <row r="1145" spans="1:5" ht="51">
      <c r="A1145" s="35" t="s">
        <v>57</v>
      </c>
      <c r="E1145" s="40" t="s">
        <v>1791</v>
      </c>
    </row>
    <row r="1146" spans="1:5" ht="12.75">
      <c r="A1146" t="s">
        <v>58</v>
      </c>
      <c r="E1146" s="39" t="s">
        <v>5</v>
      </c>
    </row>
    <row r="1147" spans="1:16" ht="25.5">
      <c r="A1147" t="s">
        <v>50</v>
      </c>
      <c s="34" t="s">
        <v>1795</v>
      </c>
      <c s="34" t="s">
        <v>1796</v>
      </c>
      <c s="35" t="s">
        <v>5</v>
      </c>
      <c s="6" t="s">
        <v>1797</v>
      </c>
      <c s="36" t="s">
        <v>54</v>
      </c>
      <c s="37">
        <v>13</v>
      </c>
      <c s="36">
        <v>0.00871</v>
      </c>
      <c s="36">
        <f>ROUND(G1147*H1147,6)</f>
      </c>
      <c r="L1147" s="38">
        <v>0</v>
      </c>
      <c s="32">
        <f>ROUND(ROUND(L1147,2)*ROUND(G1147,3),2)</f>
      </c>
      <c s="36" t="s">
        <v>184</v>
      </c>
      <c>
        <f>(M1147*21)/100</f>
      </c>
      <c t="s">
        <v>28</v>
      </c>
    </row>
    <row r="1148" spans="1:5" ht="25.5">
      <c r="A1148" s="35" t="s">
        <v>56</v>
      </c>
      <c r="E1148" s="39" t="s">
        <v>1797</v>
      </c>
    </row>
    <row r="1149" spans="1:5" ht="25.5">
      <c r="A1149" s="35" t="s">
        <v>57</v>
      </c>
      <c r="E1149" s="40" t="s">
        <v>1798</v>
      </c>
    </row>
    <row r="1150" spans="1:5" ht="12.75">
      <c r="A1150" t="s">
        <v>58</v>
      </c>
      <c r="E1150" s="39" t="s">
        <v>5</v>
      </c>
    </row>
    <row r="1151" spans="1:16" ht="25.5">
      <c r="A1151" t="s">
        <v>50</v>
      </c>
      <c s="34" t="s">
        <v>1799</v>
      </c>
      <c s="34" t="s">
        <v>1800</v>
      </c>
      <c s="35" t="s">
        <v>5</v>
      </c>
      <c s="6" t="s">
        <v>1801</v>
      </c>
      <c s="36" t="s">
        <v>93</v>
      </c>
      <c s="37">
        <v>290</v>
      </c>
      <c s="36">
        <v>0.00172</v>
      </c>
      <c s="36">
        <f>ROUND(G1151*H1151,6)</f>
      </c>
      <c r="L1151" s="38">
        <v>0</v>
      </c>
      <c s="32">
        <f>ROUND(ROUND(L1151,2)*ROUND(G1151,3),2)</f>
      </c>
      <c s="36" t="s">
        <v>184</v>
      </c>
      <c>
        <f>(M1151*21)/100</f>
      </c>
      <c t="s">
        <v>28</v>
      </c>
    </row>
    <row r="1152" spans="1:5" ht="25.5">
      <c r="A1152" s="35" t="s">
        <v>56</v>
      </c>
      <c r="E1152" s="39" t="s">
        <v>1801</v>
      </c>
    </row>
    <row r="1153" spans="1:5" ht="25.5">
      <c r="A1153" s="35" t="s">
        <v>57</v>
      </c>
      <c r="E1153" s="40" t="s">
        <v>1802</v>
      </c>
    </row>
    <row r="1154" spans="1:5" ht="12.75">
      <c r="A1154" t="s">
        <v>58</v>
      </c>
      <c r="E1154" s="39" t="s">
        <v>5</v>
      </c>
    </row>
    <row r="1155" spans="1:16" ht="25.5">
      <c r="A1155" t="s">
        <v>50</v>
      </c>
      <c s="34" t="s">
        <v>1803</v>
      </c>
      <c s="34" t="s">
        <v>1804</v>
      </c>
      <c s="35" t="s">
        <v>5</v>
      </c>
      <c s="6" t="s">
        <v>1805</v>
      </c>
      <c s="36" t="s">
        <v>54</v>
      </c>
      <c s="37">
        <v>1500</v>
      </c>
      <c s="36">
        <v>8E-05</v>
      </c>
      <c s="36">
        <f>ROUND(G1155*H1155,6)</f>
      </c>
      <c r="L1155" s="38">
        <v>0</v>
      </c>
      <c s="32">
        <f>ROUND(ROUND(L1155,2)*ROUND(G1155,3),2)</f>
      </c>
      <c s="36" t="s">
        <v>184</v>
      </c>
      <c>
        <f>(M1155*21)/100</f>
      </c>
      <c t="s">
        <v>28</v>
      </c>
    </row>
    <row r="1156" spans="1:5" ht="25.5">
      <c r="A1156" s="35" t="s">
        <v>56</v>
      </c>
      <c r="E1156" s="39" t="s">
        <v>1805</v>
      </c>
    </row>
    <row r="1157" spans="1:5" ht="25.5">
      <c r="A1157" s="35" t="s">
        <v>57</v>
      </c>
      <c r="E1157" s="40" t="s">
        <v>1806</v>
      </c>
    </row>
    <row r="1158" spans="1:5" ht="12.75">
      <c r="A1158" t="s">
        <v>58</v>
      </c>
      <c r="E1158" s="39" t="s">
        <v>5</v>
      </c>
    </row>
    <row r="1159" spans="1:16" ht="25.5">
      <c r="A1159" t="s">
        <v>50</v>
      </c>
      <c s="34" t="s">
        <v>1807</v>
      </c>
      <c s="34" t="s">
        <v>1808</v>
      </c>
      <c s="35" t="s">
        <v>5</v>
      </c>
      <c s="6" t="s">
        <v>1809</v>
      </c>
      <c s="36" t="s">
        <v>93</v>
      </c>
      <c s="37">
        <v>13.8</v>
      </c>
      <c s="36">
        <v>0.00243</v>
      </c>
      <c s="36">
        <f>ROUND(G1159*H1159,6)</f>
      </c>
      <c r="L1159" s="38">
        <v>0</v>
      </c>
      <c s="32">
        <f>ROUND(ROUND(L1159,2)*ROUND(G1159,3),2)</f>
      </c>
      <c s="36" t="s">
        <v>184</v>
      </c>
      <c>
        <f>(M1159*21)/100</f>
      </c>
      <c t="s">
        <v>28</v>
      </c>
    </row>
    <row r="1160" spans="1:5" ht="25.5">
      <c r="A1160" s="35" t="s">
        <v>56</v>
      </c>
      <c r="E1160" s="39" t="s">
        <v>1809</v>
      </c>
    </row>
    <row r="1161" spans="1:5" ht="25.5">
      <c r="A1161" s="35" t="s">
        <v>57</v>
      </c>
      <c r="E1161" s="40" t="s">
        <v>1810</v>
      </c>
    </row>
    <row r="1162" spans="1:5" ht="12.75">
      <c r="A1162" t="s">
        <v>58</v>
      </c>
      <c r="E1162" s="39" t="s">
        <v>5</v>
      </c>
    </row>
    <row r="1163" spans="1:16" ht="25.5">
      <c r="A1163" t="s">
        <v>50</v>
      </c>
      <c s="34" t="s">
        <v>1811</v>
      </c>
      <c s="34" t="s">
        <v>1812</v>
      </c>
      <c s="35" t="s">
        <v>5</v>
      </c>
      <c s="6" t="s">
        <v>1813</v>
      </c>
      <c s="36" t="s">
        <v>54</v>
      </c>
      <c s="37">
        <v>4</v>
      </c>
      <c s="36">
        <v>0</v>
      </c>
      <c s="36">
        <f>ROUND(G1163*H1163,6)</f>
      </c>
      <c r="L1163" s="38">
        <v>0</v>
      </c>
      <c s="32">
        <f>ROUND(ROUND(L1163,2)*ROUND(G1163,3),2)</f>
      </c>
      <c s="36" t="s">
        <v>184</v>
      </c>
      <c>
        <f>(M1163*21)/100</f>
      </c>
      <c t="s">
        <v>28</v>
      </c>
    </row>
    <row r="1164" spans="1:5" ht="25.5">
      <c r="A1164" s="35" t="s">
        <v>56</v>
      </c>
      <c r="E1164" s="39" t="s">
        <v>1813</v>
      </c>
    </row>
    <row r="1165" spans="1:5" ht="25.5">
      <c r="A1165" s="35" t="s">
        <v>57</v>
      </c>
      <c r="E1165" s="40" t="s">
        <v>513</v>
      </c>
    </row>
    <row r="1166" spans="1:5" ht="12.75">
      <c r="A1166" t="s">
        <v>58</v>
      </c>
      <c r="E1166" s="39" t="s">
        <v>5</v>
      </c>
    </row>
    <row r="1167" spans="1:16" ht="25.5">
      <c r="A1167" t="s">
        <v>50</v>
      </c>
      <c s="34" t="s">
        <v>1814</v>
      </c>
      <c s="34" t="s">
        <v>1815</v>
      </c>
      <c s="35" t="s">
        <v>5</v>
      </c>
      <c s="6" t="s">
        <v>1816</v>
      </c>
      <c s="36" t="s">
        <v>93</v>
      </c>
      <c s="37">
        <v>83.72</v>
      </c>
      <c s="36">
        <v>0.00264</v>
      </c>
      <c s="36">
        <f>ROUND(G1167*H1167,6)</f>
      </c>
      <c r="L1167" s="38">
        <v>0</v>
      </c>
      <c s="32">
        <f>ROUND(ROUND(L1167,2)*ROUND(G1167,3),2)</f>
      </c>
      <c s="36" t="s">
        <v>184</v>
      </c>
      <c>
        <f>(M1167*21)/100</f>
      </c>
      <c t="s">
        <v>28</v>
      </c>
    </row>
    <row r="1168" spans="1:5" ht="25.5">
      <c r="A1168" s="35" t="s">
        <v>56</v>
      </c>
      <c r="E1168" s="39" t="s">
        <v>1816</v>
      </c>
    </row>
    <row r="1169" spans="1:5" ht="12.75">
      <c r="A1169" s="35" t="s">
        <v>57</v>
      </c>
      <c r="E1169" s="40" t="s">
        <v>5</v>
      </c>
    </row>
    <row r="1170" spans="1:5" ht="12.75">
      <c r="A1170" t="s">
        <v>58</v>
      </c>
      <c r="E1170" s="39" t="s">
        <v>5</v>
      </c>
    </row>
    <row r="1171" spans="1:16" ht="25.5">
      <c r="A1171" t="s">
        <v>50</v>
      </c>
      <c s="34" t="s">
        <v>1817</v>
      </c>
      <c s="34" t="s">
        <v>1818</v>
      </c>
      <c s="35" t="s">
        <v>5</v>
      </c>
      <c s="6" t="s">
        <v>1819</v>
      </c>
      <c s="36" t="s">
        <v>93</v>
      </c>
      <c s="37">
        <v>51.425</v>
      </c>
      <c s="36">
        <v>0.00315</v>
      </c>
      <c s="36">
        <f>ROUND(G1171*H1171,6)</f>
      </c>
      <c r="L1171" s="38">
        <v>0</v>
      </c>
      <c s="32">
        <f>ROUND(ROUND(L1171,2)*ROUND(G1171,3),2)</f>
      </c>
      <c s="36" t="s">
        <v>184</v>
      </c>
      <c>
        <f>(M1171*21)/100</f>
      </c>
      <c t="s">
        <v>28</v>
      </c>
    </row>
    <row r="1172" spans="1:5" ht="25.5">
      <c r="A1172" s="35" t="s">
        <v>56</v>
      </c>
      <c r="E1172" s="39" t="s">
        <v>1819</v>
      </c>
    </row>
    <row r="1173" spans="1:5" ht="12.75">
      <c r="A1173" s="35" t="s">
        <v>57</v>
      </c>
      <c r="E1173" s="40" t="s">
        <v>5</v>
      </c>
    </row>
    <row r="1174" spans="1:5" ht="12.75">
      <c r="A1174" t="s">
        <v>58</v>
      </c>
      <c r="E1174" s="39" t="s">
        <v>5</v>
      </c>
    </row>
    <row r="1175" spans="1:16" ht="25.5">
      <c r="A1175" t="s">
        <v>50</v>
      </c>
      <c s="34" t="s">
        <v>1820</v>
      </c>
      <c s="34" t="s">
        <v>1821</v>
      </c>
      <c s="35" t="s">
        <v>5</v>
      </c>
      <c s="6" t="s">
        <v>1822</v>
      </c>
      <c s="36" t="s">
        <v>93</v>
      </c>
      <c s="37">
        <v>7.579</v>
      </c>
      <c s="36">
        <v>0.00393</v>
      </c>
      <c s="36">
        <f>ROUND(G1175*H1175,6)</f>
      </c>
      <c r="L1175" s="38">
        <v>0</v>
      </c>
      <c s="32">
        <f>ROUND(ROUND(L1175,2)*ROUND(G1175,3),2)</f>
      </c>
      <c s="36" t="s">
        <v>184</v>
      </c>
      <c>
        <f>(M1175*21)/100</f>
      </c>
      <c t="s">
        <v>28</v>
      </c>
    </row>
    <row r="1176" spans="1:5" ht="25.5">
      <c r="A1176" s="35" t="s">
        <v>56</v>
      </c>
      <c r="E1176" s="39" t="s">
        <v>1822</v>
      </c>
    </row>
    <row r="1177" spans="1:5" ht="12.75">
      <c r="A1177" s="35" t="s">
        <v>57</v>
      </c>
      <c r="E1177" s="40" t="s">
        <v>5</v>
      </c>
    </row>
    <row r="1178" spans="1:5" ht="12.75">
      <c r="A1178" t="s">
        <v>58</v>
      </c>
      <c r="E1178" s="39" t="s">
        <v>5</v>
      </c>
    </row>
    <row r="1179" spans="1:16" ht="25.5">
      <c r="A1179" t="s">
        <v>50</v>
      </c>
      <c s="34" t="s">
        <v>1823</v>
      </c>
      <c s="34" t="s">
        <v>1824</v>
      </c>
      <c s="35" t="s">
        <v>5</v>
      </c>
      <c s="6" t="s">
        <v>1825</v>
      </c>
      <c s="36" t="s">
        <v>54</v>
      </c>
      <c s="37">
        <v>222</v>
      </c>
      <c s="36">
        <v>0</v>
      </c>
      <c s="36">
        <f>ROUND(G1179*H1179,6)</f>
      </c>
      <c r="L1179" s="38">
        <v>0</v>
      </c>
      <c s="32">
        <f>ROUND(ROUND(L1179,2)*ROUND(G1179,3),2)</f>
      </c>
      <c s="36" t="s">
        <v>184</v>
      </c>
      <c>
        <f>(M1179*21)/100</f>
      </c>
      <c t="s">
        <v>28</v>
      </c>
    </row>
    <row r="1180" spans="1:5" ht="38.25">
      <c r="A1180" s="35" t="s">
        <v>56</v>
      </c>
      <c r="E1180" s="39" t="s">
        <v>1826</v>
      </c>
    </row>
    <row r="1181" spans="1:5" ht="25.5">
      <c r="A1181" s="35" t="s">
        <v>57</v>
      </c>
      <c r="E1181" s="40" t="s">
        <v>1827</v>
      </c>
    </row>
    <row r="1182" spans="1:5" ht="12.75">
      <c r="A1182" t="s">
        <v>58</v>
      </c>
      <c r="E1182" s="39" t="s">
        <v>5</v>
      </c>
    </row>
    <row r="1183" spans="1:16" ht="25.5">
      <c r="A1183" t="s">
        <v>50</v>
      </c>
      <c s="34" t="s">
        <v>1828</v>
      </c>
      <c s="34" t="s">
        <v>1829</v>
      </c>
      <c s="35" t="s">
        <v>5</v>
      </c>
      <c s="6" t="s">
        <v>1825</v>
      </c>
      <c s="36" t="s">
        <v>54</v>
      </c>
      <c s="37">
        <v>12</v>
      </c>
      <c s="36">
        <v>0</v>
      </c>
      <c s="36">
        <f>ROUND(G1183*H1183,6)</f>
      </c>
      <c r="L1183" s="38">
        <v>0</v>
      </c>
      <c s="32">
        <f>ROUND(ROUND(L1183,2)*ROUND(G1183,3),2)</f>
      </c>
      <c s="36" t="s">
        <v>184</v>
      </c>
      <c>
        <f>(M1183*21)/100</f>
      </c>
      <c t="s">
        <v>28</v>
      </c>
    </row>
    <row r="1184" spans="1:5" ht="38.25">
      <c r="A1184" s="35" t="s">
        <v>56</v>
      </c>
      <c r="E1184" s="39" t="s">
        <v>1830</v>
      </c>
    </row>
    <row r="1185" spans="1:5" ht="25.5">
      <c r="A1185" s="35" t="s">
        <v>57</v>
      </c>
      <c r="E1185" s="40" t="s">
        <v>1831</v>
      </c>
    </row>
    <row r="1186" spans="1:5" ht="12.75">
      <c r="A1186" t="s">
        <v>58</v>
      </c>
      <c r="E1186" s="39" t="s">
        <v>5</v>
      </c>
    </row>
    <row r="1187" spans="1:16" ht="25.5">
      <c r="A1187" t="s">
        <v>50</v>
      </c>
      <c s="34" t="s">
        <v>1832</v>
      </c>
      <c s="34" t="s">
        <v>1833</v>
      </c>
      <c s="35" t="s">
        <v>5</v>
      </c>
      <c s="6" t="s">
        <v>1834</v>
      </c>
      <c s="36" t="s">
        <v>93</v>
      </c>
      <c s="37">
        <v>69.864</v>
      </c>
      <c s="36">
        <v>0.00485</v>
      </c>
      <c s="36">
        <f>ROUND(G1187*H1187,6)</f>
      </c>
      <c r="L1187" s="38">
        <v>0</v>
      </c>
      <c s="32">
        <f>ROUND(ROUND(L1187,2)*ROUND(G1187,3),2)</f>
      </c>
      <c s="36" t="s">
        <v>184</v>
      </c>
      <c>
        <f>(M1187*21)/100</f>
      </c>
      <c t="s">
        <v>28</v>
      </c>
    </row>
    <row r="1188" spans="1:5" ht="25.5">
      <c r="A1188" s="35" t="s">
        <v>56</v>
      </c>
      <c r="E1188" s="39" t="s">
        <v>1834</v>
      </c>
    </row>
    <row r="1189" spans="1:5" ht="12.75">
      <c r="A1189" s="35" t="s">
        <v>57</v>
      </c>
      <c r="E1189" s="40" t="s">
        <v>5</v>
      </c>
    </row>
    <row r="1190" spans="1:5" ht="12.75">
      <c r="A1190" t="s">
        <v>58</v>
      </c>
      <c r="E1190" s="39" t="s">
        <v>5</v>
      </c>
    </row>
    <row r="1191" spans="1:16" ht="25.5">
      <c r="A1191" t="s">
        <v>50</v>
      </c>
      <c s="34" t="s">
        <v>1835</v>
      </c>
      <c s="34" t="s">
        <v>1836</v>
      </c>
      <c s="35" t="s">
        <v>5</v>
      </c>
      <c s="6" t="s">
        <v>1837</v>
      </c>
      <c s="36" t="s">
        <v>93</v>
      </c>
      <c s="37">
        <v>68.52</v>
      </c>
      <c s="36">
        <v>0.00636</v>
      </c>
      <c s="36">
        <f>ROUND(G1191*H1191,6)</f>
      </c>
      <c r="L1191" s="38">
        <v>0</v>
      </c>
      <c s="32">
        <f>ROUND(ROUND(L1191,2)*ROUND(G1191,3),2)</f>
      </c>
      <c s="36" t="s">
        <v>184</v>
      </c>
      <c>
        <f>(M1191*21)/100</f>
      </c>
      <c t="s">
        <v>28</v>
      </c>
    </row>
    <row r="1192" spans="1:5" ht="25.5">
      <c r="A1192" s="35" t="s">
        <v>56</v>
      </c>
      <c r="E1192" s="39" t="s">
        <v>1837</v>
      </c>
    </row>
    <row r="1193" spans="1:5" ht="12.75">
      <c r="A1193" s="35" t="s">
        <v>57</v>
      </c>
      <c r="E1193" s="40" t="s">
        <v>5</v>
      </c>
    </row>
    <row r="1194" spans="1:5" ht="12.75">
      <c r="A1194" t="s">
        <v>58</v>
      </c>
      <c r="E1194" s="39" t="s">
        <v>5</v>
      </c>
    </row>
    <row r="1195" spans="1:16" ht="25.5">
      <c r="A1195" t="s">
        <v>50</v>
      </c>
      <c s="34" t="s">
        <v>1838</v>
      </c>
      <c s="34" t="s">
        <v>1839</v>
      </c>
      <c s="35" t="s">
        <v>5</v>
      </c>
      <c s="6" t="s">
        <v>1840</v>
      </c>
      <c s="36" t="s">
        <v>74</v>
      </c>
      <c s="37">
        <v>19.369</v>
      </c>
      <c s="36">
        <v>0</v>
      </c>
      <c s="36">
        <f>ROUND(G1195*H1195,6)</f>
      </c>
      <c r="L1195" s="38">
        <v>0</v>
      </c>
      <c s="32">
        <f>ROUND(ROUND(L1195,2)*ROUND(G1195,3),2)</f>
      </c>
      <c s="36" t="s">
        <v>184</v>
      </c>
      <c>
        <f>(M1195*21)/100</f>
      </c>
      <c t="s">
        <v>28</v>
      </c>
    </row>
    <row r="1196" spans="1:5" ht="25.5">
      <c r="A1196" s="35" t="s">
        <v>56</v>
      </c>
      <c r="E1196" s="39" t="s">
        <v>1840</v>
      </c>
    </row>
    <row r="1197" spans="1:5" ht="12.75">
      <c r="A1197" s="35" t="s">
        <v>57</v>
      </c>
      <c r="E1197" s="40" t="s">
        <v>5</v>
      </c>
    </row>
    <row r="1198" spans="1:5" ht="12.75">
      <c r="A1198" t="s">
        <v>58</v>
      </c>
      <c r="E1198" s="39" t="s">
        <v>5</v>
      </c>
    </row>
    <row r="1199" spans="1:16" ht="12.75">
      <c r="A1199" t="s">
        <v>50</v>
      </c>
      <c s="34" t="s">
        <v>1841</v>
      </c>
      <c s="34" t="s">
        <v>1842</v>
      </c>
      <c s="35" t="s">
        <v>5</v>
      </c>
      <c s="6" t="s">
        <v>1843</v>
      </c>
      <c s="36" t="s">
        <v>74</v>
      </c>
      <c s="37">
        <v>16.843</v>
      </c>
      <c s="36">
        <v>0.0019</v>
      </c>
      <c s="36">
        <f>ROUND(G1199*H1199,6)</f>
      </c>
      <c r="L1199" s="38">
        <v>0</v>
      </c>
      <c s="32">
        <f>ROUND(ROUND(L1199,2)*ROUND(G1199,3),2)</f>
      </c>
      <c s="36" t="s">
        <v>184</v>
      </c>
      <c>
        <f>(M1199*21)/100</f>
      </c>
      <c t="s">
        <v>28</v>
      </c>
    </row>
    <row r="1200" spans="1:5" ht="12.75">
      <c r="A1200" s="35" t="s">
        <v>56</v>
      </c>
      <c r="E1200" s="39" t="s">
        <v>1843</v>
      </c>
    </row>
    <row r="1201" spans="1:5" ht="12.75">
      <c r="A1201" s="35" t="s">
        <v>57</v>
      </c>
      <c r="E1201" s="40" t="s">
        <v>5</v>
      </c>
    </row>
    <row r="1202" spans="1:5" ht="12.75">
      <c r="A1202" t="s">
        <v>58</v>
      </c>
      <c r="E1202" s="39" t="s">
        <v>5</v>
      </c>
    </row>
    <row r="1203" spans="1:16" ht="25.5">
      <c r="A1203" t="s">
        <v>50</v>
      </c>
      <c s="34" t="s">
        <v>1844</v>
      </c>
      <c s="34" t="s">
        <v>1845</v>
      </c>
      <c s="35" t="s">
        <v>5</v>
      </c>
      <c s="6" t="s">
        <v>1846</v>
      </c>
      <c s="36" t="s">
        <v>93</v>
      </c>
      <c s="37">
        <v>862.995</v>
      </c>
      <c s="36">
        <v>0.00059</v>
      </c>
      <c s="36">
        <f>ROUND(G1203*H1203,6)</f>
      </c>
      <c r="L1203" s="38">
        <v>0</v>
      </c>
      <c s="32">
        <f>ROUND(ROUND(L1203,2)*ROUND(G1203,3),2)</f>
      </c>
      <c s="36" t="s">
        <v>184</v>
      </c>
      <c>
        <f>(M1203*21)/100</f>
      </c>
      <c t="s">
        <v>28</v>
      </c>
    </row>
    <row r="1204" spans="1:5" ht="25.5">
      <c r="A1204" s="35" t="s">
        <v>56</v>
      </c>
      <c r="E1204" s="39" t="s">
        <v>1846</v>
      </c>
    </row>
    <row r="1205" spans="1:5" ht="89.25">
      <c r="A1205" s="35" t="s">
        <v>57</v>
      </c>
      <c r="E1205" s="40" t="s">
        <v>1847</v>
      </c>
    </row>
    <row r="1206" spans="1:5" ht="12.75">
      <c r="A1206" t="s">
        <v>58</v>
      </c>
      <c r="E1206" s="39" t="s">
        <v>5</v>
      </c>
    </row>
    <row r="1207" spans="1:16" ht="25.5">
      <c r="A1207" t="s">
        <v>50</v>
      </c>
      <c s="34" t="s">
        <v>1848</v>
      </c>
      <c s="34" t="s">
        <v>1849</v>
      </c>
      <c s="35" t="s">
        <v>5</v>
      </c>
      <c s="6" t="s">
        <v>1850</v>
      </c>
      <c s="36" t="s">
        <v>93</v>
      </c>
      <c s="37">
        <v>160.322</v>
      </c>
      <c s="36">
        <v>0.00077</v>
      </c>
      <c s="36">
        <f>ROUND(G1207*H1207,6)</f>
      </c>
      <c r="L1207" s="38">
        <v>0</v>
      </c>
      <c s="32">
        <f>ROUND(ROUND(L1207,2)*ROUND(G1207,3),2)</f>
      </c>
      <c s="36" t="s">
        <v>184</v>
      </c>
      <c>
        <f>(M1207*21)/100</f>
      </c>
      <c t="s">
        <v>28</v>
      </c>
    </row>
    <row r="1208" spans="1:5" ht="25.5">
      <c r="A1208" s="35" t="s">
        <v>56</v>
      </c>
      <c r="E1208" s="39" t="s">
        <v>1850</v>
      </c>
    </row>
    <row r="1209" spans="1:5" ht="51">
      <c r="A1209" s="35" t="s">
        <v>57</v>
      </c>
      <c r="E1209" s="40" t="s">
        <v>1851</v>
      </c>
    </row>
    <row r="1210" spans="1:5" ht="12.75">
      <c r="A1210" t="s">
        <v>58</v>
      </c>
      <c r="E1210" s="39" t="s">
        <v>5</v>
      </c>
    </row>
    <row r="1211" spans="1:16" ht="25.5">
      <c r="A1211" t="s">
        <v>50</v>
      </c>
      <c s="34" t="s">
        <v>1852</v>
      </c>
      <c s="34" t="s">
        <v>1853</v>
      </c>
      <c s="35" t="s">
        <v>5</v>
      </c>
      <c s="6" t="s">
        <v>1854</v>
      </c>
      <c s="36" t="s">
        <v>93</v>
      </c>
      <c s="37">
        <v>100.591</v>
      </c>
      <c s="36">
        <v>0.00092</v>
      </c>
      <c s="36">
        <f>ROUND(G1211*H1211,6)</f>
      </c>
      <c r="L1211" s="38">
        <v>0</v>
      </c>
      <c s="32">
        <f>ROUND(ROUND(L1211,2)*ROUND(G1211,3),2)</f>
      </c>
      <c s="36" t="s">
        <v>184</v>
      </c>
      <c>
        <f>(M1211*21)/100</f>
      </c>
      <c t="s">
        <v>28</v>
      </c>
    </row>
    <row r="1212" spans="1:5" ht="25.5">
      <c r="A1212" s="35" t="s">
        <v>56</v>
      </c>
      <c r="E1212" s="39" t="s">
        <v>1854</v>
      </c>
    </row>
    <row r="1213" spans="1:5" ht="51">
      <c r="A1213" s="35" t="s">
        <v>57</v>
      </c>
      <c r="E1213" s="40" t="s">
        <v>1855</v>
      </c>
    </row>
    <row r="1214" spans="1:5" ht="12.75">
      <c r="A1214" t="s">
        <v>58</v>
      </c>
      <c r="E1214" s="39" t="s">
        <v>5</v>
      </c>
    </row>
    <row r="1215" spans="1:16" ht="25.5">
      <c r="A1215" t="s">
        <v>50</v>
      </c>
      <c s="34" t="s">
        <v>1856</v>
      </c>
      <c s="34" t="s">
        <v>1857</v>
      </c>
      <c s="35" t="s">
        <v>5</v>
      </c>
      <c s="6" t="s">
        <v>1858</v>
      </c>
      <c s="36" t="s">
        <v>54</v>
      </c>
      <c s="37">
        <v>12</v>
      </c>
      <c s="36">
        <v>0.00044</v>
      </c>
      <c s="36">
        <f>ROUND(G1215*H1215,6)</f>
      </c>
      <c r="L1215" s="38">
        <v>0</v>
      </c>
      <c s="32">
        <f>ROUND(ROUND(L1215,2)*ROUND(G1215,3),2)</f>
      </c>
      <c s="36" t="s">
        <v>184</v>
      </c>
      <c>
        <f>(M1215*21)/100</f>
      </c>
      <c t="s">
        <v>28</v>
      </c>
    </row>
    <row r="1216" spans="1:5" ht="25.5">
      <c r="A1216" s="35" t="s">
        <v>56</v>
      </c>
      <c r="E1216" s="39" t="s">
        <v>1858</v>
      </c>
    </row>
    <row r="1217" spans="1:5" ht="25.5">
      <c r="A1217" s="35" t="s">
        <v>57</v>
      </c>
      <c r="E1217" s="40" t="s">
        <v>483</v>
      </c>
    </row>
    <row r="1218" spans="1:5" ht="12.75">
      <c r="A1218" t="s">
        <v>58</v>
      </c>
      <c r="E1218" s="39" t="s">
        <v>5</v>
      </c>
    </row>
    <row r="1219" spans="1:16" ht="38.25">
      <c r="A1219" t="s">
        <v>50</v>
      </c>
      <c s="34" t="s">
        <v>1859</v>
      </c>
      <c s="34" t="s">
        <v>1860</v>
      </c>
      <c s="35" t="s">
        <v>5</v>
      </c>
      <c s="6" t="s">
        <v>1861</v>
      </c>
      <c s="36" t="s">
        <v>54</v>
      </c>
      <c s="37">
        <v>3</v>
      </c>
      <c s="36">
        <v>0.001</v>
      </c>
      <c s="36">
        <f>ROUND(G1219*H1219,6)</f>
      </c>
      <c r="L1219" s="38">
        <v>0</v>
      </c>
      <c s="32">
        <f>ROUND(ROUND(L1219,2)*ROUND(G1219,3),2)</f>
      </c>
      <c s="36" t="s">
        <v>184</v>
      </c>
      <c>
        <f>(M1219*21)/100</f>
      </c>
      <c t="s">
        <v>28</v>
      </c>
    </row>
    <row r="1220" spans="1:5" ht="38.25">
      <c r="A1220" s="35" t="s">
        <v>56</v>
      </c>
      <c r="E1220" s="39" t="s">
        <v>1862</v>
      </c>
    </row>
    <row r="1221" spans="1:5" ht="25.5">
      <c r="A1221" s="35" t="s">
        <v>57</v>
      </c>
      <c r="E1221" s="40" t="s">
        <v>1863</v>
      </c>
    </row>
    <row r="1222" spans="1:5" ht="12.75">
      <c r="A1222" t="s">
        <v>58</v>
      </c>
      <c r="E1222" s="39" t="s">
        <v>5</v>
      </c>
    </row>
    <row r="1223" spans="1:16" ht="25.5">
      <c r="A1223" t="s">
        <v>50</v>
      </c>
      <c s="34" t="s">
        <v>1864</v>
      </c>
      <c s="34" t="s">
        <v>1865</v>
      </c>
      <c s="35" t="s">
        <v>5</v>
      </c>
      <c s="6" t="s">
        <v>1866</v>
      </c>
      <c s="36" t="s">
        <v>54</v>
      </c>
      <c s="37">
        <v>12</v>
      </c>
      <c s="36">
        <v>0.00229</v>
      </c>
      <c s="36">
        <f>ROUND(G1223*H1223,6)</f>
      </c>
      <c r="L1223" s="38">
        <v>0</v>
      </c>
      <c s="32">
        <f>ROUND(ROUND(L1223,2)*ROUND(G1223,3),2)</f>
      </c>
      <c s="36" t="s">
        <v>184</v>
      </c>
      <c>
        <f>(M1223*21)/100</f>
      </c>
      <c t="s">
        <v>28</v>
      </c>
    </row>
    <row r="1224" spans="1:5" ht="38.25">
      <c r="A1224" s="35" t="s">
        <v>56</v>
      </c>
      <c r="E1224" s="39" t="s">
        <v>1867</v>
      </c>
    </row>
    <row r="1225" spans="1:5" ht="25.5">
      <c r="A1225" s="35" t="s">
        <v>57</v>
      </c>
      <c r="E1225" s="40" t="s">
        <v>1868</v>
      </c>
    </row>
    <row r="1226" spans="1:5" ht="12.75">
      <c r="A1226" t="s">
        <v>58</v>
      </c>
      <c r="E1226" s="39" t="s">
        <v>5</v>
      </c>
    </row>
    <row r="1227" spans="1:16" ht="25.5">
      <c r="A1227" t="s">
        <v>50</v>
      </c>
      <c s="34" t="s">
        <v>1869</v>
      </c>
      <c s="34" t="s">
        <v>1870</v>
      </c>
      <c s="35" t="s">
        <v>5</v>
      </c>
      <c s="6" t="s">
        <v>1871</v>
      </c>
      <c s="36" t="s">
        <v>54</v>
      </c>
      <c s="37">
        <v>23</v>
      </c>
      <c s="36">
        <v>0.00397</v>
      </c>
      <c s="36">
        <f>ROUND(G1227*H1227,6)</f>
      </c>
      <c r="L1227" s="38">
        <v>0</v>
      </c>
      <c s="32">
        <f>ROUND(ROUND(L1227,2)*ROUND(G1227,3),2)</f>
      </c>
      <c s="36" t="s">
        <v>184</v>
      </c>
      <c>
        <f>(M1227*21)/100</f>
      </c>
      <c t="s">
        <v>28</v>
      </c>
    </row>
    <row r="1228" spans="1:5" ht="38.25">
      <c r="A1228" s="35" t="s">
        <v>56</v>
      </c>
      <c r="E1228" s="39" t="s">
        <v>1872</v>
      </c>
    </row>
    <row r="1229" spans="1:5" ht="25.5">
      <c r="A1229" s="35" t="s">
        <v>57</v>
      </c>
      <c r="E1229" s="40" t="s">
        <v>1873</v>
      </c>
    </row>
    <row r="1230" spans="1:5" ht="12.75">
      <c r="A1230" t="s">
        <v>58</v>
      </c>
      <c r="E1230" s="39" t="s">
        <v>5</v>
      </c>
    </row>
    <row r="1231" spans="1:16" ht="12.75">
      <c r="A1231" t="s">
        <v>50</v>
      </c>
      <c s="34" t="s">
        <v>1874</v>
      </c>
      <c s="34" t="s">
        <v>1875</v>
      </c>
      <c s="35" t="s">
        <v>5</v>
      </c>
      <c s="6" t="s">
        <v>1876</v>
      </c>
      <c s="36" t="s">
        <v>93</v>
      </c>
      <c s="37">
        <v>364.32</v>
      </c>
      <c s="36">
        <v>0</v>
      </c>
      <c s="36">
        <f>ROUND(G1231*H1231,6)</f>
      </c>
      <c r="L1231" s="38">
        <v>0</v>
      </c>
      <c s="32">
        <f>ROUND(ROUND(L1231,2)*ROUND(G1231,3),2)</f>
      </c>
      <c s="36" t="s">
        <v>184</v>
      </c>
      <c>
        <f>(M1231*21)/100</f>
      </c>
      <c t="s">
        <v>28</v>
      </c>
    </row>
    <row r="1232" spans="1:5" ht="12.75">
      <c r="A1232" s="35" t="s">
        <v>56</v>
      </c>
      <c r="E1232" s="39" t="s">
        <v>1876</v>
      </c>
    </row>
    <row r="1233" spans="1:5" ht="25.5">
      <c r="A1233" s="35" t="s">
        <v>57</v>
      </c>
      <c r="E1233" s="40" t="s">
        <v>1877</v>
      </c>
    </row>
    <row r="1234" spans="1:5" ht="12.75">
      <c r="A1234" t="s">
        <v>58</v>
      </c>
      <c r="E1234" s="39" t="s">
        <v>5</v>
      </c>
    </row>
    <row r="1235" spans="1:16" ht="12.75">
      <c r="A1235" t="s">
        <v>50</v>
      </c>
      <c s="34" t="s">
        <v>1878</v>
      </c>
      <c s="34" t="s">
        <v>1879</v>
      </c>
      <c s="35" t="s">
        <v>5</v>
      </c>
      <c s="6" t="s">
        <v>1880</v>
      </c>
      <c s="36" t="s">
        <v>93</v>
      </c>
      <c s="37">
        <v>437.184</v>
      </c>
      <c s="36">
        <v>0.001</v>
      </c>
      <c s="36">
        <f>ROUND(G1235*H1235,6)</f>
      </c>
      <c r="L1235" s="38">
        <v>0</v>
      </c>
      <c s="32">
        <f>ROUND(ROUND(L1235,2)*ROUND(G1235,3),2)</f>
      </c>
      <c s="36" t="s">
        <v>184</v>
      </c>
      <c>
        <f>(M1235*21)/100</f>
      </c>
      <c t="s">
        <v>28</v>
      </c>
    </row>
    <row r="1236" spans="1:5" ht="12.75">
      <c r="A1236" s="35" t="s">
        <v>56</v>
      </c>
      <c r="E1236" s="39" t="s">
        <v>1880</v>
      </c>
    </row>
    <row r="1237" spans="1:5" ht="25.5">
      <c r="A1237" s="35" t="s">
        <v>57</v>
      </c>
      <c r="E1237" s="40" t="s">
        <v>1881</v>
      </c>
    </row>
    <row r="1238" spans="1:5" ht="12.75">
      <c r="A1238" t="s">
        <v>58</v>
      </c>
      <c r="E1238" s="39" t="s">
        <v>5</v>
      </c>
    </row>
    <row r="1239" spans="1:16" ht="12.75">
      <c r="A1239" t="s">
        <v>50</v>
      </c>
      <c s="34" t="s">
        <v>1882</v>
      </c>
      <c s="34" t="s">
        <v>1883</v>
      </c>
      <c s="35" t="s">
        <v>5</v>
      </c>
      <c s="6" t="s">
        <v>1884</v>
      </c>
      <c s="36" t="s">
        <v>54</v>
      </c>
      <c s="37">
        <v>46</v>
      </c>
      <c s="36">
        <v>0</v>
      </c>
      <c s="36">
        <f>ROUND(G1239*H1239,6)</f>
      </c>
      <c r="L1239" s="38">
        <v>0</v>
      </c>
      <c s="32">
        <f>ROUND(ROUND(L1239,2)*ROUND(G1239,3),2)</f>
      </c>
      <c s="36" t="s">
        <v>184</v>
      </c>
      <c>
        <f>(M1239*21)/100</f>
      </c>
      <c t="s">
        <v>28</v>
      </c>
    </row>
    <row r="1240" spans="1:5" ht="12.75">
      <c r="A1240" s="35" t="s">
        <v>56</v>
      </c>
      <c r="E1240" s="39" t="s">
        <v>1884</v>
      </c>
    </row>
    <row r="1241" spans="1:5" ht="12.75">
      <c r="A1241" s="35" t="s">
        <v>57</v>
      </c>
      <c r="E1241" s="40" t="s">
        <v>5</v>
      </c>
    </row>
    <row r="1242" spans="1:5" ht="12.75">
      <c r="A1242" t="s">
        <v>58</v>
      </c>
      <c r="E1242" s="39" t="s">
        <v>5</v>
      </c>
    </row>
    <row r="1243" spans="1:16" ht="12.75">
      <c r="A1243" t="s">
        <v>50</v>
      </c>
      <c s="34" t="s">
        <v>1885</v>
      </c>
      <c s="34" t="s">
        <v>1886</v>
      </c>
      <c s="35" t="s">
        <v>5</v>
      </c>
      <c s="6" t="s">
        <v>1887</v>
      </c>
      <c s="36" t="s">
        <v>54</v>
      </c>
      <c s="37">
        <v>23</v>
      </c>
      <c s="36">
        <v>5E-05</v>
      </c>
      <c s="36">
        <f>ROUND(G1243*H1243,6)</f>
      </c>
      <c r="L1243" s="38">
        <v>0</v>
      </c>
      <c s="32">
        <f>ROUND(ROUND(L1243,2)*ROUND(G1243,3),2)</f>
      </c>
      <c s="36" t="s">
        <v>184</v>
      </c>
      <c>
        <f>(M1243*21)/100</f>
      </c>
      <c t="s">
        <v>28</v>
      </c>
    </row>
    <row r="1244" spans="1:5" ht="12.75">
      <c r="A1244" s="35" t="s">
        <v>56</v>
      </c>
      <c r="E1244" s="39" t="s">
        <v>1887</v>
      </c>
    </row>
    <row r="1245" spans="1:5" ht="12.75">
      <c r="A1245" s="35" t="s">
        <v>57</v>
      </c>
      <c r="E1245" s="40" t="s">
        <v>5</v>
      </c>
    </row>
    <row r="1246" spans="1:5" ht="12.75">
      <c r="A1246" t="s">
        <v>58</v>
      </c>
      <c r="E1246" s="39" t="s">
        <v>5</v>
      </c>
    </row>
    <row r="1247" spans="1:16" ht="12.75">
      <c r="A1247" t="s">
        <v>50</v>
      </c>
      <c s="34" t="s">
        <v>1888</v>
      </c>
      <c s="34" t="s">
        <v>1889</v>
      </c>
      <c s="35" t="s">
        <v>5</v>
      </c>
      <c s="6" t="s">
        <v>1890</v>
      </c>
      <c s="36" t="s">
        <v>54</v>
      </c>
      <c s="37">
        <v>23</v>
      </c>
      <c s="36">
        <v>5E-05</v>
      </c>
      <c s="36">
        <f>ROUND(G1247*H1247,6)</f>
      </c>
      <c r="L1247" s="38">
        <v>0</v>
      </c>
      <c s="32">
        <f>ROUND(ROUND(L1247,2)*ROUND(G1247,3),2)</f>
      </c>
      <c s="36" t="s">
        <v>184</v>
      </c>
      <c>
        <f>(M1247*21)/100</f>
      </c>
      <c t="s">
        <v>28</v>
      </c>
    </row>
    <row r="1248" spans="1:5" ht="12.75">
      <c r="A1248" s="35" t="s">
        <v>56</v>
      </c>
      <c r="E1248" s="39" t="s">
        <v>1890</v>
      </c>
    </row>
    <row r="1249" spans="1:5" ht="12.75">
      <c r="A1249" s="35" t="s">
        <v>57</v>
      </c>
      <c r="E1249" s="40" t="s">
        <v>5</v>
      </c>
    </row>
    <row r="1250" spans="1:5" ht="12.75">
      <c r="A1250" t="s">
        <v>58</v>
      </c>
      <c r="E1250" s="39" t="s">
        <v>5</v>
      </c>
    </row>
    <row r="1251" spans="1:16" ht="12.75">
      <c r="A1251" t="s">
        <v>50</v>
      </c>
      <c s="34" t="s">
        <v>1891</v>
      </c>
      <c s="34" t="s">
        <v>1892</v>
      </c>
      <c s="35" t="s">
        <v>5</v>
      </c>
      <c s="6" t="s">
        <v>1893</v>
      </c>
      <c s="36" t="s">
        <v>54</v>
      </c>
      <c s="37">
        <v>280</v>
      </c>
      <c s="36">
        <v>0</v>
      </c>
      <c s="36">
        <f>ROUND(G1251*H1251,6)</f>
      </c>
      <c r="L1251" s="38">
        <v>0</v>
      </c>
      <c s="32">
        <f>ROUND(ROUND(L1251,2)*ROUND(G1251,3),2)</f>
      </c>
      <c s="36" t="s">
        <v>184</v>
      </c>
      <c>
        <f>(M1251*21)/100</f>
      </c>
      <c t="s">
        <v>28</v>
      </c>
    </row>
    <row r="1252" spans="1:5" ht="12.75">
      <c r="A1252" s="35" t="s">
        <v>56</v>
      </c>
      <c r="E1252" s="39" t="s">
        <v>1893</v>
      </c>
    </row>
    <row r="1253" spans="1:5" ht="12.75">
      <c r="A1253" s="35" t="s">
        <v>57</v>
      </c>
      <c r="E1253" s="40" t="s">
        <v>5</v>
      </c>
    </row>
    <row r="1254" spans="1:5" ht="12.75">
      <c r="A1254" t="s">
        <v>58</v>
      </c>
      <c r="E1254" s="39" t="s">
        <v>5</v>
      </c>
    </row>
    <row r="1255" spans="1:16" ht="12.75">
      <c r="A1255" t="s">
        <v>50</v>
      </c>
      <c s="34" t="s">
        <v>1894</v>
      </c>
      <c s="34" t="s">
        <v>1895</v>
      </c>
      <c s="35" t="s">
        <v>5</v>
      </c>
      <c s="6" t="s">
        <v>1896</v>
      </c>
      <c s="36" t="s">
        <v>54</v>
      </c>
      <c s="37">
        <v>280</v>
      </c>
      <c s="36">
        <v>0.00025</v>
      </c>
      <c s="36">
        <f>ROUND(G1255*H1255,6)</f>
      </c>
      <c r="L1255" s="38">
        <v>0</v>
      </c>
      <c s="32">
        <f>ROUND(ROUND(L1255,2)*ROUND(G1255,3),2)</f>
      </c>
      <c s="36" t="s">
        <v>184</v>
      </c>
      <c>
        <f>(M1255*21)/100</f>
      </c>
      <c t="s">
        <v>28</v>
      </c>
    </row>
    <row r="1256" spans="1:5" ht="12.75">
      <c r="A1256" s="35" t="s">
        <v>56</v>
      </c>
      <c r="E1256" s="39" t="s">
        <v>1896</v>
      </c>
    </row>
    <row r="1257" spans="1:5" ht="12.75">
      <c r="A1257" s="35" t="s">
        <v>57</v>
      </c>
      <c r="E1257" s="40" t="s">
        <v>5</v>
      </c>
    </row>
    <row r="1258" spans="1:5" ht="12.75">
      <c r="A1258" t="s">
        <v>58</v>
      </c>
      <c r="E1258" s="39" t="s">
        <v>5</v>
      </c>
    </row>
    <row r="1259" spans="1:16" ht="12.75">
      <c r="A1259" t="s">
        <v>50</v>
      </c>
      <c s="34" t="s">
        <v>1897</v>
      </c>
      <c s="34" t="s">
        <v>1898</v>
      </c>
      <c s="35" t="s">
        <v>5</v>
      </c>
      <c s="6" t="s">
        <v>1899</v>
      </c>
      <c s="36" t="s">
        <v>54</v>
      </c>
      <c s="37">
        <v>33</v>
      </c>
      <c s="36">
        <v>0</v>
      </c>
      <c s="36">
        <f>ROUND(G1259*H1259,6)</f>
      </c>
      <c r="L1259" s="38">
        <v>0</v>
      </c>
      <c s="32">
        <f>ROUND(ROUND(L1259,2)*ROUND(G1259,3),2)</f>
      </c>
      <c s="36" t="s">
        <v>184</v>
      </c>
      <c>
        <f>(M1259*21)/100</f>
      </c>
      <c t="s">
        <v>28</v>
      </c>
    </row>
    <row r="1260" spans="1:5" ht="12.75">
      <c r="A1260" s="35" t="s">
        <v>56</v>
      </c>
      <c r="E1260" s="39" t="s">
        <v>1899</v>
      </c>
    </row>
    <row r="1261" spans="1:5" ht="12.75">
      <c r="A1261" s="35" t="s">
        <v>57</v>
      </c>
      <c r="E1261" s="40" t="s">
        <v>5</v>
      </c>
    </row>
    <row r="1262" spans="1:5" ht="12.75">
      <c r="A1262" t="s">
        <v>58</v>
      </c>
      <c r="E1262" s="39" t="s">
        <v>5</v>
      </c>
    </row>
    <row r="1263" spans="1:16" ht="12.75">
      <c r="A1263" t="s">
        <v>50</v>
      </c>
      <c s="34" t="s">
        <v>1900</v>
      </c>
      <c s="34" t="s">
        <v>1901</v>
      </c>
      <c s="35" t="s">
        <v>5</v>
      </c>
      <c s="6" t="s">
        <v>1902</v>
      </c>
      <c s="36" t="s">
        <v>93</v>
      </c>
      <c s="37">
        <v>157.3</v>
      </c>
      <c s="36">
        <v>0</v>
      </c>
      <c s="36">
        <f>ROUND(G1263*H1263,6)</f>
      </c>
      <c r="L1263" s="38">
        <v>0</v>
      </c>
      <c s="32">
        <f>ROUND(ROUND(L1263,2)*ROUND(G1263,3),2)</f>
      </c>
      <c s="36" t="s">
        <v>184</v>
      </c>
      <c>
        <f>(M1263*21)/100</f>
      </c>
      <c t="s">
        <v>28</v>
      </c>
    </row>
    <row r="1264" spans="1:5" ht="12.75">
      <c r="A1264" s="35" t="s">
        <v>56</v>
      </c>
      <c r="E1264" s="39" t="s">
        <v>1902</v>
      </c>
    </row>
    <row r="1265" spans="1:5" ht="38.25">
      <c r="A1265" s="35" t="s">
        <v>57</v>
      </c>
      <c r="E1265" s="40" t="s">
        <v>1771</v>
      </c>
    </row>
    <row r="1266" spans="1:5" ht="12.75">
      <c r="A1266" t="s">
        <v>58</v>
      </c>
      <c r="E1266" s="39" t="s">
        <v>5</v>
      </c>
    </row>
    <row r="1267" spans="1:16" ht="12.75">
      <c r="A1267" t="s">
        <v>50</v>
      </c>
      <c s="34" t="s">
        <v>1903</v>
      </c>
      <c s="34" t="s">
        <v>1904</v>
      </c>
      <c s="35" t="s">
        <v>5</v>
      </c>
      <c s="6" t="s">
        <v>1905</v>
      </c>
      <c s="36" t="s">
        <v>108</v>
      </c>
      <c s="37">
        <v>1</v>
      </c>
      <c s="36">
        <v>0</v>
      </c>
      <c s="36">
        <f>ROUND(G1267*H1267,6)</f>
      </c>
      <c r="L1267" s="38">
        <v>0</v>
      </c>
      <c s="32">
        <f>ROUND(ROUND(L1267,2)*ROUND(G1267,3),2)</f>
      </c>
      <c s="36" t="s">
        <v>55</v>
      </c>
      <c>
        <f>(M1267*21)/100</f>
      </c>
      <c t="s">
        <v>28</v>
      </c>
    </row>
    <row r="1268" spans="1:5" ht="12.75">
      <c r="A1268" s="35" t="s">
        <v>56</v>
      </c>
      <c r="E1268" s="39" t="s">
        <v>1905</v>
      </c>
    </row>
    <row r="1269" spans="1:5" ht="12.75">
      <c r="A1269" s="35" t="s">
        <v>57</v>
      </c>
      <c r="E1269" s="40" t="s">
        <v>5</v>
      </c>
    </row>
    <row r="1270" spans="1:5" ht="12.75">
      <c r="A1270" t="s">
        <v>58</v>
      </c>
      <c r="E1270" s="39" t="s">
        <v>5</v>
      </c>
    </row>
    <row r="1271" spans="1:16" ht="12.75">
      <c r="A1271" t="s">
        <v>50</v>
      </c>
      <c s="34" t="s">
        <v>1906</v>
      </c>
      <c s="34" t="s">
        <v>1907</v>
      </c>
      <c s="35" t="s">
        <v>5</v>
      </c>
      <c s="6" t="s">
        <v>1908</v>
      </c>
      <c s="36" t="s">
        <v>108</v>
      </c>
      <c s="37">
        <v>4</v>
      </c>
      <c s="36">
        <v>0</v>
      </c>
      <c s="36">
        <f>ROUND(G1271*H1271,6)</f>
      </c>
      <c r="L1271" s="38">
        <v>0</v>
      </c>
      <c s="32">
        <f>ROUND(ROUND(L1271,2)*ROUND(G1271,3),2)</f>
      </c>
      <c s="36" t="s">
        <v>55</v>
      </c>
      <c>
        <f>(M1271*21)/100</f>
      </c>
      <c t="s">
        <v>28</v>
      </c>
    </row>
    <row r="1272" spans="1:5" ht="12.75">
      <c r="A1272" s="35" t="s">
        <v>56</v>
      </c>
      <c r="E1272" s="39" t="s">
        <v>1908</v>
      </c>
    </row>
    <row r="1273" spans="1:5" ht="12.75">
      <c r="A1273" s="35" t="s">
        <v>57</v>
      </c>
      <c r="E1273" s="40" t="s">
        <v>5</v>
      </c>
    </row>
    <row r="1274" spans="1:5" ht="12.75">
      <c r="A1274" t="s">
        <v>58</v>
      </c>
      <c r="E1274" s="39" t="s">
        <v>5</v>
      </c>
    </row>
    <row r="1275" spans="1:16" ht="12.75">
      <c r="A1275" t="s">
        <v>50</v>
      </c>
      <c s="34" t="s">
        <v>1909</v>
      </c>
      <c s="34" t="s">
        <v>1910</v>
      </c>
      <c s="35" t="s">
        <v>5</v>
      </c>
      <c s="6" t="s">
        <v>1911</v>
      </c>
      <c s="36" t="s">
        <v>108</v>
      </c>
      <c s="37">
        <v>3</v>
      </c>
      <c s="36">
        <v>0</v>
      </c>
      <c s="36">
        <f>ROUND(G1275*H1275,6)</f>
      </c>
      <c r="L1275" s="38">
        <v>0</v>
      </c>
      <c s="32">
        <f>ROUND(ROUND(L1275,2)*ROUND(G1275,3),2)</f>
      </c>
      <c s="36" t="s">
        <v>55</v>
      </c>
      <c>
        <f>(M1275*21)/100</f>
      </c>
      <c t="s">
        <v>28</v>
      </c>
    </row>
    <row r="1276" spans="1:5" ht="12.75">
      <c r="A1276" s="35" t="s">
        <v>56</v>
      </c>
      <c r="E1276" s="39" t="s">
        <v>1911</v>
      </c>
    </row>
    <row r="1277" spans="1:5" ht="12.75">
      <c r="A1277" s="35" t="s">
        <v>57</v>
      </c>
      <c r="E1277" s="40" t="s">
        <v>5</v>
      </c>
    </row>
    <row r="1278" spans="1:5" ht="12.75">
      <c r="A1278" t="s">
        <v>58</v>
      </c>
      <c r="E1278" s="39" t="s">
        <v>5</v>
      </c>
    </row>
    <row r="1279" spans="1:16" ht="12.75">
      <c r="A1279" t="s">
        <v>50</v>
      </c>
      <c s="34" t="s">
        <v>1912</v>
      </c>
      <c s="34" t="s">
        <v>1913</v>
      </c>
      <c s="35" t="s">
        <v>5</v>
      </c>
      <c s="6" t="s">
        <v>1914</v>
      </c>
      <c s="36" t="s">
        <v>108</v>
      </c>
      <c s="37">
        <v>2</v>
      </c>
      <c s="36">
        <v>0</v>
      </c>
      <c s="36">
        <f>ROUND(G1279*H1279,6)</f>
      </c>
      <c r="L1279" s="38">
        <v>0</v>
      </c>
      <c s="32">
        <f>ROUND(ROUND(L1279,2)*ROUND(G1279,3),2)</f>
      </c>
      <c s="36" t="s">
        <v>55</v>
      </c>
      <c>
        <f>(M1279*21)/100</f>
      </c>
      <c t="s">
        <v>28</v>
      </c>
    </row>
    <row r="1280" spans="1:5" ht="12.75">
      <c r="A1280" s="35" t="s">
        <v>56</v>
      </c>
      <c r="E1280" s="39" t="s">
        <v>1914</v>
      </c>
    </row>
    <row r="1281" spans="1:5" ht="12.75">
      <c r="A1281" s="35" t="s">
        <v>57</v>
      </c>
      <c r="E1281" s="40" t="s">
        <v>5</v>
      </c>
    </row>
    <row r="1282" spans="1:5" ht="12.75">
      <c r="A1282" t="s">
        <v>58</v>
      </c>
      <c r="E1282" s="39" t="s">
        <v>5</v>
      </c>
    </row>
    <row r="1283" spans="1:16" ht="12.75">
      <c r="A1283" t="s">
        <v>50</v>
      </c>
      <c s="34" t="s">
        <v>1915</v>
      </c>
      <c s="34" t="s">
        <v>1916</v>
      </c>
      <c s="35" t="s">
        <v>5</v>
      </c>
      <c s="6" t="s">
        <v>1917</v>
      </c>
      <c s="36" t="s">
        <v>108</v>
      </c>
      <c s="37">
        <v>3</v>
      </c>
      <c s="36">
        <v>0</v>
      </c>
      <c s="36">
        <f>ROUND(G1283*H1283,6)</f>
      </c>
      <c r="L1283" s="38">
        <v>0</v>
      </c>
      <c s="32">
        <f>ROUND(ROUND(L1283,2)*ROUND(G1283,3),2)</f>
      </c>
      <c s="36" t="s">
        <v>55</v>
      </c>
      <c>
        <f>(M1283*21)/100</f>
      </c>
      <c t="s">
        <v>28</v>
      </c>
    </row>
    <row r="1284" spans="1:5" ht="12.75">
      <c r="A1284" s="35" t="s">
        <v>56</v>
      </c>
      <c r="E1284" s="39" t="s">
        <v>1917</v>
      </c>
    </row>
    <row r="1285" spans="1:5" ht="12.75">
      <c r="A1285" s="35" t="s">
        <v>57</v>
      </c>
      <c r="E1285" s="40" t="s">
        <v>5</v>
      </c>
    </row>
    <row r="1286" spans="1:5" ht="12.75">
      <c r="A1286" t="s">
        <v>58</v>
      </c>
      <c r="E1286" s="39" t="s">
        <v>5</v>
      </c>
    </row>
    <row r="1287" spans="1:16" ht="12.75">
      <c r="A1287" t="s">
        <v>50</v>
      </c>
      <c s="34" t="s">
        <v>1918</v>
      </c>
      <c s="34" t="s">
        <v>1919</v>
      </c>
      <c s="35" t="s">
        <v>5</v>
      </c>
      <c s="6" t="s">
        <v>1920</v>
      </c>
      <c s="36" t="s">
        <v>108</v>
      </c>
      <c s="37">
        <v>5</v>
      </c>
      <c s="36">
        <v>0</v>
      </c>
      <c s="36">
        <f>ROUND(G1287*H1287,6)</f>
      </c>
      <c r="L1287" s="38">
        <v>0</v>
      </c>
      <c s="32">
        <f>ROUND(ROUND(L1287,2)*ROUND(G1287,3),2)</f>
      </c>
      <c s="36" t="s">
        <v>55</v>
      </c>
      <c>
        <f>(M1287*21)/100</f>
      </c>
      <c t="s">
        <v>28</v>
      </c>
    </row>
    <row r="1288" spans="1:5" ht="12.75">
      <c r="A1288" s="35" t="s">
        <v>56</v>
      </c>
      <c r="E1288" s="39" t="s">
        <v>1920</v>
      </c>
    </row>
    <row r="1289" spans="1:5" ht="12.75">
      <c r="A1289" s="35" t="s">
        <v>57</v>
      </c>
      <c r="E1289" s="40" t="s">
        <v>5</v>
      </c>
    </row>
    <row r="1290" spans="1:5" ht="12.75">
      <c r="A1290" t="s">
        <v>58</v>
      </c>
      <c r="E1290" s="39" t="s">
        <v>5</v>
      </c>
    </row>
    <row r="1291" spans="1:16" ht="12.75">
      <c r="A1291" t="s">
        <v>50</v>
      </c>
      <c s="34" t="s">
        <v>1921</v>
      </c>
      <c s="34" t="s">
        <v>1922</v>
      </c>
      <c s="35" t="s">
        <v>5</v>
      </c>
      <c s="6" t="s">
        <v>1923</v>
      </c>
      <c s="36" t="s">
        <v>108</v>
      </c>
      <c s="37">
        <v>1</v>
      </c>
      <c s="36">
        <v>0</v>
      </c>
      <c s="36">
        <f>ROUND(G1291*H1291,6)</f>
      </c>
      <c r="L1291" s="38">
        <v>0</v>
      </c>
      <c s="32">
        <f>ROUND(ROUND(L1291,2)*ROUND(G1291,3),2)</f>
      </c>
      <c s="36" t="s">
        <v>55</v>
      </c>
      <c>
        <f>(M1291*21)/100</f>
      </c>
      <c t="s">
        <v>28</v>
      </c>
    </row>
    <row r="1292" spans="1:5" ht="12.75">
      <c r="A1292" s="35" t="s">
        <v>56</v>
      </c>
      <c r="E1292" s="39" t="s">
        <v>1923</v>
      </c>
    </row>
    <row r="1293" spans="1:5" ht="12.75">
      <c r="A1293" s="35" t="s">
        <v>57</v>
      </c>
      <c r="E1293" s="40" t="s">
        <v>5</v>
      </c>
    </row>
    <row r="1294" spans="1:5" ht="12.75">
      <c r="A1294" t="s">
        <v>58</v>
      </c>
      <c r="E1294" s="39" t="s">
        <v>5</v>
      </c>
    </row>
    <row r="1295" spans="1:16" ht="12.75">
      <c r="A1295" t="s">
        <v>50</v>
      </c>
      <c s="34" t="s">
        <v>1924</v>
      </c>
      <c s="34" t="s">
        <v>1925</v>
      </c>
      <c s="35" t="s">
        <v>5</v>
      </c>
      <c s="6" t="s">
        <v>1926</v>
      </c>
      <c s="36" t="s">
        <v>108</v>
      </c>
      <c s="37">
        <v>1</v>
      </c>
      <c s="36">
        <v>0</v>
      </c>
      <c s="36">
        <f>ROUND(G1295*H1295,6)</f>
      </c>
      <c r="L1295" s="38">
        <v>0</v>
      </c>
      <c s="32">
        <f>ROUND(ROUND(L1295,2)*ROUND(G1295,3),2)</f>
      </c>
      <c s="36" t="s">
        <v>55</v>
      </c>
      <c>
        <f>(M1295*21)/100</f>
      </c>
      <c t="s">
        <v>28</v>
      </c>
    </row>
    <row r="1296" spans="1:5" ht="12.75">
      <c r="A1296" s="35" t="s">
        <v>56</v>
      </c>
      <c r="E1296" s="39" t="s">
        <v>1926</v>
      </c>
    </row>
    <row r="1297" spans="1:5" ht="12.75">
      <c r="A1297" s="35" t="s">
        <v>57</v>
      </c>
      <c r="E1297" s="40" t="s">
        <v>5</v>
      </c>
    </row>
    <row r="1298" spans="1:5" ht="12.75">
      <c r="A1298" t="s">
        <v>58</v>
      </c>
      <c r="E1298" s="39" t="s">
        <v>5</v>
      </c>
    </row>
    <row r="1299" spans="1:16" ht="12.75">
      <c r="A1299" t="s">
        <v>50</v>
      </c>
      <c s="34" t="s">
        <v>1927</v>
      </c>
      <c s="34" t="s">
        <v>1928</v>
      </c>
      <c s="35" t="s">
        <v>5</v>
      </c>
      <c s="6" t="s">
        <v>1929</v>
      </c>
      <c s="36" t="s">
        <v>108</v>
      </c>
      <c s="37">
        <v>1</v>
      </c>
      <c s="36">
        <v>0</v>
      </c>
      <c s="36">
        <f>ROUND(G1299*H1299,6)</f>
      </c>
      <c r="L1299" s="38">
        <v>0</v>
      </c>
      <c s="32">
        <f>ROUND(ROUND(L1299,2)*ROUND(G1299,3),2)</f>
      </c>
      <c s="36" t="s">
        <v>55</v>
      </c>
      <c>
        <f>(M1299*21)/100</f>
      </c>
      <c t="s">
        <v>28</v>
      </c>
    </row>
    <row r="1300" spans="1:5" ht="12.75">
      <c r="A1300" s="35" t="s">
        <v>56</v>
      </c>
      <c r="E1300" s="39" t="s">
        <v>1929</v>
      </c>
    </row>
    <row r="1301" spans="1:5" ht="12.75">
      <c r="A1301" s="35" t="s">
        <v>57</v>
      </c>
      <c r="E1301" s="40" t="s">
        <v>5</v>
      </c>
    </row>
    <row r="1302" spans="1:5" ht="12.75">
      <c r="A1302" t="s">
        <v>58</v>
      </c>
      <c r="E1302" s="39" t="s">
        <v>5</v>
      </c>
    </row>
    <row r="1303" spans="1:16" ht="12.75">
      <c r="A1303" t="s">
        <v>50</v>
      </c>
      <c s="34" t="s">
        <v>1930</v>
      </c>
      <c s="34" t="s">
        <v>1931</v>
      </c>
      <c s="35" t="s">
        <v>5</v>
      </c>
      <c s="6" t="s">
        <v>1932</v>
      </c>
      <c s="36" t="s">
        <v>108</v>
      </c>
      <c s="37">
        <v>1</v>
      </c>
      <c s="36">
        <v>0</v>
      </c>
      <c s="36">
        <f>ROUND(G1303*H1303,6)</f>
      </c>
      <c r="L1303" s="38">
        <v>0</v>
      </c>
      <c s="32">
        <f>ROUND(ROUND(L1303,2)*ROUND(G1303,3),2)</f>
      </c>
      <c s="36" t="s">
        <v>55</v>
      </c>
      <c>
        <f>(M1303*21)/100</f>
      </c>
      <c t="s">
        <v>28</v>
      </c>
    </row>
    <row r="1304" spans="1:5" ht="12.75">
      <c r="A1304" s="35" t="s">
        <v>56</v>
      </c>
      <c r="E1304" s="39" t="s">
        <v>1932</v>
      </c>
    </row>
    <row r="1305" spans="1:5" ht="12.75">
      <c r="A1305" s="35" t="s">
        <v>57</v>
      </c>
      <c r="E1305" s="40" t="s">
        <v>5</v>
      </c>
    </row>
    <row r="1306" spans="1:5" ht="12.75">
      <c r="A1306" t="s">
        <v>58</v>
      </c>
      <c r="E1306" s="39" t="s">
        <v>5</v>
      </c>
    </row>
    <row r="1307" spans="1:16" ht="12.75">
      <c r="A1307" t="s">
        <v>50</v>
      </c>
      <c s="34" t="s">
        <v>1933</v>
      </c>
      <c s="34" t="s">
        <v>1934</v>
      </c>
      <c s="35" t="s">
        <v>5</v>
      </c>
      <c s="6" t="s">
        <v>1935</v>
      </c>
      <c s="36" t="s">
        <v>108</v>
      </c>
      <c s="37">
        <v>2</v>
      </c>
      <c s="36">
        <v>0</v>
      </c>
      <c s="36">
        <f>ROUND(G1307*H1307,6)</f>
      </c>
      <c r="L1307" s="38">
        <v>0</v>
      </c>
      <c s="32">
        <f>ROUND(ROUND(L1307,2)*ROUND(G1307,3),2)</f>
      </c>
      <c s="36" t="s">
        <v>55</v>
      </c>
      <c>
        <f>(M1307*21)/100</f>
      </c>
      <c t="s">
        <v>28</v>
      </c>
    </row>
    <row r="1308" spans="1:5" ht="12.75">
      <c r="A1308" s="35" t="s">
        <v>56</v>
      </c>
      <c r="E1308" s="39" t="s">
        <v>1935</v>
      </c>
    </row>
    <row r="1309" spans="1:5" ht="12.75">
      <c r="A1309" s="35" t="s">
        <v>57</v>
      </c>
      <c r="E1309" s="40" t="s">
        <v>5</v>
      </c>
    </row>
    <row r="1310" spans="1:5" ht="12.75">
      <c r="A1310" t="s">
        <v>58</v>
      </c>
      <c r="E1310" s="39" t="s">
        <v>5</v>
      </c>
    </row>
    <row r="1311" spans="1:16" ht="12.75">
      <c r="A1311" t="s">
        <v>50</v>
      </c>
      <c s="34" t="s">
        <v>1936</v>
      </c>
      <c s="34" t="s">
        <v>1937</v>
      </c>
      <c s="35" t="s">
        <v>5</v>
      </c>
      <c s="6" t="s">
        <v>1938</v>
      </c>
      <c s="36" t="s">
        <v>108</v>
      </c>
      <c s="37">
        <v>1</v>
      </c>
      <c s="36">
        <v>0</v>
      </c>
      <c s="36">
        <f>ROUND(G1311*H1311,6)</f>
      </c>
      <c r="L1311" s="38">
        <v>0</v>
      </c>
      <c s="32">
        <f>ROUND(ROUND(L1311,2)*ROUND(G1311,3),2)</f>
      </c>
      <c s="36" t="s">
        <v>55</v>
      </c>
      <c>
        <f>(M1311*21)/100</f>
      </c>
      <c t="s">
        <v>28</v>
      </c>
    </row>
    <row r="1312" spans="1:5" ht="12.75">
      <c r="A1312" s="35" t="s">
        <v>56</v>
      </c>
      <c r="E1312" s="39" t="s">
        <v>1938</v>
      </c>
    </row>
    <row r="1313" spans="1:5" ht="12.75">
      <c r="A1313" s="35" t="s">
        <v>57</v>
      </c>
      <c r="E1313" s="40" t="s">
        <v>5</v>
      </c>
    </row>
    <row r="1314" spans="1:5" ht="12.75">
      <c r="A1314" t="s">
        <v>58</v>
      </c>
      <c r="E1314" s="39" t="s">
        <v>5</v>
      </c>
    </row>
    <row r="1315" spans="1:16" ht="12.75">
      <c r="A1315" t="s">
        <v>50</v>
      </c>
      <c s="34" t="s">
        <v>1939</v>
      </c>
      <c s="34" t="s">
        <v>1940</v>
      </c>
      <c s="35" t="s">
        <v>5</v>
      </c>
      <c s="6" t="s">
        <v>1941</v>
      </c>
      <c s="36" t="s">
        <v>108</v>
      </c>
      <c s="37">
        <v>1</v>
      </c>
      <c s="36">
        <v>0</v>
      </c>
      <c s="36">
        <f>ROUND(G1315*H1315,6)</f>
      </c>
      <c r="L1315" s="38">
        <v>0</v>
      </c>
      <c s="32">
        <f>ROUND(ROUND(L1315,2)*ROUND(G1315,3),2)</f>
      </c>
      <c s="36" t="s">
        <v>55</v>
      </c>
      <c>
        <f>(M1315*21)/100</f>
      </c>
      <c t="s">
        <v>28</v>
      </c>
    </row>
    <row r="1316" spans="1:5" ht="12.75">
      <c r="A1316" s="35" t="s">
        <v>56</v>
      </c>
      <c r="E1316" s="39" t="s">
        <v>1941</v>
      </c>
    </row>
    <row r="1317" spans="1:5" ht="12.75">
      <c r="A1317" s="35" t="s">
        <v>57</v>
      </c>
      <c r="E1317" s="40" t="s">
        <v>5</v>
      </c>
    </row>
    <row r="1318" spans="1:5" ht="12.75">
      <c r="A1318" t="s">
        <v>58</v>
      </c>
      <c r="E1318" s="39" t="s">
        <v>5</v>
      </c>
    </row>
    <row r="1319" spans="1:16" ht="12.75">
      <c r="A1319" t="s">
        <v>50</v>
      </c>
      <c s="34" t="s">
        <v>1942</v>
      </c>
      <c s="34" t="s">
        <v>1943</v>
      </c>
      <c s="35" t="s">
        <v>5</v>
      </c>
      <c s="6" t="s">
        <v>1944</v>
      </c>
      <c s="36" t="s">
        <v>108</v>
      </c>
      <c s="37">
        <v>2</v>
      </c>
      <c s="36">
        <v>0</v>
      </c>
      <c s="36">
        <f>ROUND(G1319*H1319,6)</f>
      </c>
      <c r="L1319" s="38">
        <v>0</v>
      </c>
      <c s="32">
        <f>ROUND(ROUND(L1319,2)*ROUND(G1319,3),2)</f>
      </c>
      <c s="36" t="s">
        <v>55</v>
      </c>
      <c>
        <f>(M1319*21)/100</f>
      </c>
      <c t="s">
        <v>28</v>
      </c>
    </row>
    <row r="1320" spans="1:5" ht="12.75">
      <c r="A1320" s="35" t="s">
        <v>56</v>
      </c>
      <c r="E1320" s="39" t="s">
        <v>1944</v>
      </c>
    </row>
    <row r="1321" spans="1:5" ht="12.75">
      <c r="A1321" s="35" t="s">
        <v>57</v>
      </c>
      <c r="E1321" s="40" t="s">
        <v>5</v>
      </c>
    </row>
    <row r="1322" spans="1:5" ht="12.75">
      <c r="A1322" t="s">
        <v>58</v>
      </c>
      <c r="E1322" s="39" t="s">
        <v>5</v>
      </c>
    </row>
    <row r="1323" spans="1:16" ht="12.75">
      <c r="A1323" t="s">
        <v>50</v>
      </c>
      <c s="34" t="s">
        <v>1945</v>
      </c>
      <c s="34" t="s">
        <v>1946</v>
      </c>
      <c s="35" t="s">
        <v>5</v>
      </c>
      <c s="6" t="s">
        <v>1947</v>
      </c>
      <c s="36" t="s">
        <v>108</v>
      </c>
      <c s="37">
        <v>4</v>
      </c>
      <c s="36">
        <v>0</v>
      </c>
      <c s="36">
        <f>ROUND(G1323*H1323,6)</f>
      </c>
      <c r="L1323" s="38">
        <v>0</v>
      </c>
      <c s="32">
        <f>ROUND(ROUND(L1323,2)*ROUND(G1323,3),2)</f>
      </c>
      <c s="36" t="s">
        <v>55</v>
      </c>
      <c>
        <f>(M1323*21)/100</f>
      </c>
      <c t="s">
        <v>28</v>
      </c>
    </row>
    <row r="1324" spans="1:5" ht="12.75">
      <c r="A1324" s="35" t="s">
        <v>56</v>
      </c>
      <c r="E1324" s="39" t="s">
        <v>1947</v>
      </c>
    </row>
    <row r="1325" spans="1:5" ht="12.75">
      <c r="A1325" s="35" t="s">
        <v>57</v>
      </c>
      <c r="E1325" s="40" t="s">
        <v>5</v>
      </c>
    </row>
    <row r="1326" spans="1:5" ht="12.75">
      <c r="A1326" t="s">
        <v>58</v>
      </c>
      <c r="E1326" s="39" t="s">
        <v>5</v>
      </c>
    </row>
    <row r="1327" spans="1:16" ht="12.75">
      <c r="A1327" t="s">
        <v>50</v>
      </c>
      <c s="34" t="s">
        <v>1948</v>
      </c>
      <c s="34" t="s">
        <v>1949</v>
      </c>
      <c s="35" t="s">
        <v>5</v>
      </c>
      <c s="6" t="s">
        <v>1950</v>
      </c>
      <c s="36" t="s">
        <v>124</v>
      </c>
      <c s="37">
        <v>1</v>
      </c>
      <c s="36">
        <v>0</v>
      </c>
      <c s="36">
        <f>ROUND(G1327*H1327,6)</f>
      </c>
      <c r="L1327" s="38">
        <v>0</v>
      </c>
      <c s="32">
        <f>ROUND(ROUND(L1327,2)*ROUND(G1327,3),2)</f>
      </c>
      <c s="36" t="s">
        <v>55</v>
      </c>
      <c>
        <f>(M1327*21)/100</f>
      </c>
      <c t="s">
        <v>28</v>
      </c>
    </row>
    <row r="1328" spans="1:5" ht="12.75">
      <c r="A1328" s="35" t="s">
        <v>56</v>
      </c>
      <c r="E1328" s="39" t="s">
        <v>1950</v>
      </c>
    </row>
    <row r="1329" spans="1:5" ht="12.75">
      <c r="A1329" s="35" t="s">
        <v>57</v>
      </c>
      <c r="E1329" s="40" t="s">
        <v>5</v>
      </c>
    </row>
    <row r="1330" spans="1:5" ht="12.75">
      <c r="A1330" t="s">
        <v>58</v>
      </c>
      <c r="E1330" s="39" t="s">
        <v>5</v>
      </c>
    </row>
    <row r="1331" spans="1:16" ht="12.75">
      <c r="A1331" t="s">
        <v>50</v>
      </c>
      <c s="34" t="s">
        <v>1951</v>
      </c>
      <c s="34" t="s">
        <v>1952</v>
      </c>
      <c s="35" t="s">
        <v>5</v>
      </c>
      <c s="6" t="s">
        <v>1953</v>
      </c>
      <c s="36" t="s">
        <v>124</v>
      </c>
      <c s="37">
        <v>1</v>
      </c>
      <c s="36">
        <v>0</v>
      </c>
      <c s="36">
        <f>ROUND(G1331*H1331,6)</f>
      </c>
      <c r="L1331" s="38">
        <v>0</v>
      </c>
      <c s="32">
        <f>ROUND(ROUND(L1331,2)*ROUND(G1331,3),2)</f>
      </c>
      <c s="36" t="s">
        <v>55</v>
      </c>
      <c>
        <f>(M1331*21)/100</f>
      </c>
      <c t="s">
        <v>28</v>
      </c>
    </row>
    <row r="1332" spans="1:5" ht="12.75">
      <c r="A1332" s="35" t="s">
        <v>56</v>
      </c>
      <c r="E1332" s="39" t="s">
        <v>1953</v>
      </c>
    </row>
    <row r="1333" spans="1:5" ht="12.75">
      <c r="A1333" s="35" t="s">
        <v>57</v>
      </c>
      <c r="E1333" s="40" t="s">
        <v>5</v>
      </c>
    </row>
    <row r="1334" spans="1:5" ht="12.75">
      <c r="A1334" t="s">
        <v>58</v>
      </c>
      <c r="E1334" s="39" t="s">
        <v>5</v>
      </c>
    </row>
    <row r="1335" spans="1:16" ht="12.75">
      <c r="A1335" t="s">
        <v>50</v>
      </c>
      <c s="34" t="s">
        <v>1954</v>
      </c>
      <c s="34" t="s">
        <v>1955</v>
      </c>
      <c s="35" t="s">
        <v>5</v>
      </c>
      <c s="6" t="s">
        <v>1956</v>
      </c>
      <c s="36" t="s">
        <v>74</v>
      </c>
      <c s="37">
        <v>1433.257</v>
      </c>
      <c s="36">
        <v>0.00058</v>
      </c>
      <c s="36">
        <f>ROUND(G1335*H1335,6)</f>
      </c>
      <c r="L1335" s="38">
        <v>0</v>
      </c>
      <c s="32">
        <f>ROUND(ROUND(L1335,2)*ROUND(G1335,3),2)</f>
      </c>
      <c s="36" t="s">
        <v>184</v>
      </c>
      <c>
        <f>(M1335*21)/100</f>
      </c>
      <c t="s">
        <v>28</v>
      </c>
    </row>
    <row r="1336" spans="1:5" ht="12.75">
      <c r="A1336" s="35" t="s">
        <v>56</v>
      </c>
      <c r="E1336" s="39" t="s">
        <v>1956</v>
      </c>
    </row>
    <row r="1337" spans="1:5" ht="89.25">
      <c r="A1337" s="35" t="s">
        <v>57</v>
      </c>
      <c r="E1337" s="40" t="s">
        <v>1957</v>
      </c>
    </row>
    <row r="1338" spans="1:5" ht="12.75">
      <c r="A1338" t="s">
        <v>58</v>
      </c>
      <c r="E1338" s="39" t="s">
        <v>5</v>
      </c>
    </row>
    <row r="1339" spans="1:16" ht="25.5">
      <c r="A1339" t="s">
        <v>50</v>
      </c>
      <c s="34" t="s">
        <v>1958</v>
      </c>
      <c s="34" t="s">
        <v>1959</v>
      </c>
      <c s="35" t="s">
        <v>5</v>
      </c>
      <c s="6" t="s">
        <v>1960</v>
      </c>
      <c s="36" t="s">
        <v>470</v>
      </c>
      <c s="37">
        <v>12.025</v>
      </c>
      <c s="36">
        <v>0</v>
      </c>
      <c s="36">
        <f>ROUND(G1339*H1339,6)</f>
      </c>
      <c r="L1339" s="38">
        <v>0</v>
      </c>
      <c s="32">
        <f>ROUND(ROUND(L1339,2)*ROUND(G1339,3),2)</f>
      </c>
      <c s="36" t="s">
        <v>184</v>
      </c>
      <c>
        <f>(M1339*21)/100</f>
      </c>
      <c t="s">
        <v>28</v>
      </c>
    </row>
    <row r="1340" spans="1:5" ht="25.5">
      <c r="A1340" s="35" t="s">
        <v>56</v>
      </c>
      <c r="E1340" s="39" t="s">
        <v>1960</v>
      </c>
    </row>
    <row r="1341" spans="1:5" ht="12.75">
      <c r="A1341" s="35" t="s">
        <v>57</v>
      </c>
      <c r="E1341" s="40" t="s">
        <v>5</v>
      </c>
    </row>
    <row r="1342" spans="1:5" ht="12.75">
      <c r="A1342" t="s">
        <v>58</v>
      </c>
      <c r="E1342" s="39" t="s">
        <v>5</v>
      </c>
    </row>
    <row r="1343" spans="1:16" ht="38.25">
      <c r="A1343" t="s">
        <v>50</v>
      </c>
      <c s="34" t="s">
        <v>1961</v>
      </c>
      <c s="34" t="s">
        <v>1962</v>
      </c>
      <c s="35" t="s">
        <v>5</v>
      </c>
      <c s="6" t="s">
        <v>1963</v>
      </c>
      <c s="36" t="s">
        <v>470</v>
      </c>
      <c s="37">
        <v>12.025</v>
      </c>
      <c s="36">
        <v>0</v>
      </c>
      <c s="36">
        <f>ROUND(G1343*H1343,6)</f>
      </c>
      <c r="L1343" s="38">
        <v>0</v>
      </c>
      <c s="32">
        <f>ROUND(ROUND(L1343,2)*ROUND(G1343,3),2)</f>
      </c>
      <c s="36" t="s">
        <v>184</v>
      </c>
      <c>
        <f>(M1343*21)/100</f>
      </c>
      <c t="s">
        <v>28</v>
      </c>
    </row>
    <row r="1344" spans="1:5" ht="38.25">
      <c r="A1344" s="35" t="s">
        <v>56</v>
      </c>
      <c r="E1344" s="39" t="s">
        <v>1964</v>
      </c>
    </row>
    <row r="1345" spans="1:5" ht="12.75">
      <c r="A1345" s="35" t="s">
        <v>57</v>
      </c>
      <c r="E1345" s="40" t="s">
        <v>5</v>
      </c>
    </row>
    <row r="1346" spans="1:5" ht="12.75">
      <c r="A1346" t="s">
        <v>58</v>
      </c>
      <c r="E1346" s="39" t="s">
        <v>5</v>
      </c>
    </row>
    <row r="1347" spans="1:16" ht="38.25">
      <c r="A1347" t="s">
        <v>50</v>
      </c>
      <c s="34" t="s">
        <v>1965</v>
      </c>
      <c s="34" t="s">
        <v>1966</v>
      </c>
      <c s="35" t="s">
        <v>5</v>
      </c>
      <c s="6" t="s">
        <v>1967</v>
      </c>
      <c s="36" t="s">
        <v>470</v>
      </c>
      <c s="37">
        <v>12.025</v>
      </c>
      <c s="36">
        <v>0</v>
      </c>
      <c s="36">
        <f>ROUND(G1347*H1347,6)</f>
      </c>
      <c r="L1347" s="38">
        <v>0</v>
      </c>
      <c s="32">
        <f>ROUND(ROUND(L1347,2)*ROUND(G1347,3),2)</f>
      </c>
      <c s="36" t="s">
        <v>184</v>
      </c>
      <c>
        <f>(M1347*21)/100</f>
      </c>
      <c t="s">
        <v>28</v>
      </c>
    </row>
    <row r="1348" spans="1:5" ht="38.25">
      <c r="A1348" s="35" t="s">
        <v>56</v>
      </c>
      <c r="E1348" s="39" t="s">
        <v>1968</v>
      </c>
    </row>
    <row r="1349" spans="1:5" ht="12.75">
      <c r="A1349" s="35" t="s">
        <v>57</v>
      </c>
      <c r="E1349" s="40" t="s">
        <v>5</v>
      </c>
    </row>
    <row r="1350" spans="1:5" ht="12.75">
      <c r="A1350" t="s">
        <v>58</v>
      </c>
      <c r="E1350" s="39" t="s">
        <v>5</v>
      </c>
    </row>
    <row r="1351" spans="1:13" ht="12.75">
      <c r="A1351" t="s">
        <v>47</v>
      </c>
      <c r="C1351" s="31" t="s">
        <v>1969</v>
      </c>
      <c r="E1351" s="33" t="s">
        <v>1970</v>
      </c>
      <c r="J1351" s="32">
        <f>0</f>
      </c>
      <c s="32">
        <f>0</f>
      </c>
      <c s="32">
        <f>0+L1352+L1356+L1360+L1364+L1368+L1372+L1376+L1380+L1384+L1388+L1392+L1396</f>
      </c>
      <c s="32">
        <f>0+M1352+M1356+M1360+M1364+M1368+M1372+M1376+M1380+M1384+M1388+M1392+M1396</f>
      </c>
    </row>
    <row r="1352" spans="1:16" ht="12.75">
      <c r="A1352" t="s">
        <v>50</v>
      </c>
      <c s="34" t="s">
        <v>1971</v>
      </c>
      <c s="34" t="s">
        <v>1972</v>
      </c>
      <c s="35" t="s">
        <v>5</v>
      </c>
      <c s="6" t="s">
        <v>1973</v>
      </c>
      <c s="36" t="s">
        <v>74</v>
      </c>
      <c s="37">
        <v>1045.8</v>
      </c>
      <c s="36">
        <v>0</v>
      </c>
      <c s="36">
        <f>ROUND(G1352*H1352,6)</f>
      </c>
      <c r="L1352" s="38">
        <v>0</v>
      </c>
      <c s="32">
        <f>ROUND(ROUND(L1352,2)*ROUND(G1352,3),2)</f>
      </c>
      <c s="36" t="s">
        <v>184</v>
      </c>
      <c>
        <f>(M1352*21)/100</f>
      </c>
      <c t="s">
        <v>28</v>
      </c>
    </row>
    <row r="1353" spans="1:5" ht="12.75">
      <c r="A1353" s="35" t="s">
        <v>56</v>
      </c>
      <c r="E1353" s="39" t="s">
        <v>1973</v>
      </c>
    </row>
    <row r="1354" spans="1:5" ht="89.25">
      <c r="A1354" s="35" t="s">
        <v>57</v>
      </c>
      <c r="E1354" s="40" t="s">
        <v>1974</v>
      </c>
    </row>
    <row r="1355" spans="1:5" ht="12.75">
      <c r="A1355" t="s">
        <v>58</v>
      </c>
      <c r="E1355" s="39" t="s">
        <v>5</v>
      </c>
    </row>
    <row r="1356" spans="1:16" ht="25.5">
      <c r="A1356" t="s">
        <v>50</v>
      </c>
      <c s="34" t="s">
        <v>1975</v>
      </c>
      <c s="34" t="s">
        <v>1976</v>
      </c>
      <c s="35" t="s">
        <v>5</v>
      </c>
      <c s="6" t="s">
        <v>1977</v>
      </c>
      <c s="36" t="s">
        <v>93</v>
      </c>
      <c s="37">
        <v>63.21</v>
      </c>
      <c s="36">
        <v>0</v>
      </c>
      <c s="36">
        <f>ROUND(G1356*H1356,6)</f>
      </c>
      <c r="L1356" s="38">
        <v>0</v>
      </c>
      <c s="32">
        <f>ROUND(ROUND(L1356,2)*ROUND(G1356,3),2)</f>
      </c>
      <c s="36" t="s">
        <v>184</v>
      </c>
      <c>
        <f>(M1356*21)/100</f>
      </c>
      <c t="s">
        <v>28</v>
      </c>
    </row>
    <row r="1357" spans="1:5" ht="25.5">
      <c r="A1357" s="35" t="s">
        <v>56</v>
      </c>
      <c r="E1357" s="39" t="s">
        <v>1977</v>
      </c>
    </row>
    <row r="1358" spans="1:5" ht="25.5">
      <c r="A1358" s="35" t="s">
        <v>57</v>
      </c>
      <c r="E1358" s="40" t="s">
        <v>1787</v>
      </c>
    </row>
    <row r="1359" spans="1:5" ht="12.75">
      <c r="A1359" t="s">
        <v>58</v>
      </c>
      <c r="E1359" s="39" t="s">
        <v>5</v>
      </c>
    </row>
    <row r="1360" spans="1:16" ht="12.75">
      <c r="A1360" t="s">
        <v>50</v>
      </c>
      <c s="34" t="s">
        <v>1978</v>
      </c>
      <c s="34" t="s">
        <v>1979</v>
      </c>
      <c s="35" t="s">
        <v>5</v>
      </c>
      <c s="6" t="s">
        <v>1980</v>
      </c>
      <c s="36" t="s">
        <v>74</v>
      </c>
      <c s="37">
        <v>2292.11</v>
      </c>
      <c s="36">
        <v>0</v>
      </c>
      <c s="36">
        <f>ROUND(G1360*H1360,6)</f>
      </c>
      <c r="L1360" s="38">
        <v>0</v>
      </c>
      <c s="32">
        <f>ROUND(ROUND(L1360,2)*ROUND(G1360,3),2)</f>
      </c>
      <c s="36" t="s">
        <v>184</v>
      </c>
      <c>
        <f>(M1360*21)/100</f>
      </c>
      <c t="s">
        <v>28</v>
      </c>
    </row>
    <row r="1361" spans="1:5" ht="12.75">
      <c r="A1361" s="35" t="s">
        <v>56</v>
      </c>
      <c r="E1361" s="39" t="s">
        <v>1980</v>
      </c>
    </row>
    <row r="1362" spans="1:5" ht="153">
      <c r="A1362" s="35" t="s">
        <v>57</v>
      </c>
      <c r="E1362" s="40" t="s">
        <v>1981</v>
      </c>
    </row>
    <row r="1363" spans="1:5" ht="12.75">
      <c r="A1363" t="s">
        <v>58</v>
      </c>
      <c r="E1363" s="39" t="s">
        <v>5</v>
      </c>
    </row>
    <row r="1364" spans="1:16" ht="25.5">
      <c r="A1364" t="s">
        <v>50</v>
      </c>
      <c s="34" t="s">
        <v>1982</v>
      </c>
      <c s="34" t="s">
        <v>1983</v>
      </c>
      <c s="35" t="s">
        <v>5</v>
      </c>
      <c s="6" t="s">
        <v>1984</v>
      </c>
      <c s="36" t="s">
        <v>74</v>
      </c>
      <c s="37">
        <v>1246.31</v>
      </c>
      <c s="36">
        <v>1E-05</v>
      </c>
      <c s="36">
        <f>ROUND(G1364*H1364,6)</f>
      </c>
      <c r="L1364" s="38">
        <v>0</v>
      </c>
      <c s="32">
        <f>ROUND(ROUND(L1364,2)*ROUND(G1364,3),2)</f>
      </c>
      <c s="36" t="s">
        <v>184</v>
      </c>
      <c>
        <f>(M1364*21)/100</f>
      </c>
      <c t="s">
        <v>28</v>
      </c>
    </row>
    <row r="1365" spans="1:5" ht="25.5">
      <c r="A1365" s="35" t="s">
        <v>56</v>
      </c>
      <c r="E1365" s="39" t="s">
        <v>1984</v>
      </c>
    </row>
    <row r="1366" spans="1:5" ht="63.75">
      <c r="A1366" s="35" t="s">
        <v>57</v>
      </c>
      <c r="E1366" s="40" t="s">
        <v>1985</v>
      </c>
    </row>
    <row r="1367" spans="1:5" ht="12.75">
      <c r="A1367" t="s">
        <v>58</v>
      </c>
      <c r="E1367" s="39" t="s">
        <v>5</v>
      </c>
    </row>
    <row r="1368" spans="1:16" ht="25.5">
      <c r="A1368" t="s">
        <v>50</v>
      </c>
      <c s="34" t="s">
        <v>1986</v>
      </c>
      <c s="34" t="s">
        <v>1987</v>
      </c>
      <c s="35" t="s">
        <v>5</v>
      </c>
      <c s="6" t="s">
        <v>1988</v>
      </c>
      <c s="36" t="s">
        <v>74</v>
      </c>
      <c s="37">
        <v>1045.8</v>
      </c>
      <c s="36">
        <v>0</v>
      </c>
      <c s="36">
        <f>ROUND(G1368*H1368,6)</f>
      </c>
      <c r="L1368" s="38">
        <v>0</v>
      </c>
      <c s="32">
        <f>ROUND(ROUND(L1368,2)*ROUND(G1368,3),2)</f>
      </c>
      <c s="36" t="s">
        <v>184</v>
      </c>
      <c>
        <f>(M1368*21)/100</f>
      </c>
      <c t="s">
        <v>28</v>
      </c>
    </row>
    <row r="1369" spans="1:5" ht="25.5">
      <c r="A1369" s="35" t="s">
        <v>56</v>
      </c>
      <c r="E1369" s="39" t="s">
        <v>1988</v>
      </c>
    </row>
    <row r="1370" spans="1:5" ht="89.25">
      <c r="A1370" s="35" t="s">
        <v>57</v>
      </c>
      <c r="E1370" s="40" t="s">
        <v>1974</v>
      </c>
    </row>
    <row r="1371" spans="1:5" ht="12.75">
      <c r="A1371" t="s">
        <v>58</v>
      </c>
      <c r="E1371" s="39" t="s">
        <v>5</v>
      </c>
    </row>
    <row r="1372" spans="1:16" ht="12.75">
      <c r="A1372" t="s">
        <v>50</v>
      </c>
      <c s="34" t="s">
        <v>1989</v>
      </c>
      <c s="34" t="s">
        <v>1990</v>
      </c>
      <c s="35" t="s">
        <v>5</v>
      </c>
      <c s="6" t="s">
        <v>1991</v>
      </c>
      <c s="36" t="s">
        <v>74</v>
      </c>
      <c s="37">
        <v>1202.67</v>
      </c>
      <c s="36">
        <v>0</v>
      </c>
      <c s="36">
        <f>ROUND(G1372*H1372,6)</f>
      </c>
      <c r="L1372" s="38">
        <v>0</v>
      </c>
      <c s="32">
        <f>ROUND(ROUND(L1372,2)*ROUND(G1372,3),2)</f>
      </c>
      <c s="36" t="s">
        <v>55</v>
      </c>
      <c>
        <f>(M1372*21)/100</f>
      </c>
      <c t="s">
        <v>28</v>
      </c>
    </row>
    <row r="1373" spans="1:5" ht="12.75">
      <c r="A1373" s="35" t="s">
        <v>56</v>
      </c>
      <c r="E1373" s="39" t="s">
        <v>1991</v>
      </c>
    </row>
    <row r="1374" spans="1:5" ht="25.5">
      <c r="A1374" s="35" t="s">
        <v>57</v>
      </c>
      <c r="E1374" s="40" t="s">
        <v>1992</v>
      </c>
    </row>
    <row r="1375" spans="1:5" ht="12.75">
      <c r="A1375" t="s">
        <v>58</v>
      </c>
      <c r="E1375" s="39" t="s">
        <v>5</v>
      </c>
    </row>
    <row r="1376" spans="1:16" ht="12.75">
      <c r="A1376" t="s">
        <v>50</v>
      </c>
      <c s="34" t="s">
        <v>1993</v>
      </c>
      <c s="34" t="s">
        <v>1994</v>
      </c>
      <c s="35" t="s">
        <v>5</v>
      </c>
      <c s="6" t="s">
        <v>1995</v>
      </c>
      <c s="36" t="s">
        <v>93</v>
      </c>
      <c s="37">
        <v>280</v>
      </c>
      <c s="36">
        <v>0</v>
      </c>
      <c s="36">
        <f>ROUND(G1376*H1376,6)</f>
      </c>
      <c r="L1376" s="38">
        <v>0</v>
      </c>
      <c s="32">
        <f>ROUND(ROUND(L1376,2)*ROUND(G1376,3),2)</f>
      </c>
      <c s="36" t="s">
        <v>184</v>
      </c>
      <c>
        <f>(M1376*21)/100</f>
      </c>
      <c t="s">
        <v>28</v>
      </c>
    </row>
    <row r="1377" spans="1:5" ht="12.75">
      <c r="A1377" s="35" t="s">
        <v>56</v>
      </c>
      <c r="E1377" s="39" t="s">
        <v>1995</v>
      </c>
    </row>
    <row r="1378" spans="1:5" ht="25.5">
      <c r="A1378" s="35" t="s">
        <v>57</v>
      </c>
      <c r="E1378" s="40" t="s">
        <v>1996</v>
      </c>
    </row>
    <row r="1379" spans="1:5" ht="12.75">
      <c r="A1379" t="s">
        <v>58</v>
      </c>
      <c r="E1379" s="39" t="s">
        <v>5</v>
      </c>
    </row>
    <row r="1380" spans="1:16" ht="25.5">
      <c r="A1380" t="s">
        <v>50</v>
      </c>
      <c s="34" t="s">
        <v>1997</v>
      </c>
      <c s="34" t="s">
        <v>1998</v>
      </c>
      <c s="35" t="s">
        <v>5</v>
      </c>
      <c s="6" t="s">
        <v>1999</v>
      </c>
      <c s="36" t="s">
        <v>74</v>
      </c>
      <c s="37">
        <v>322</v>
      </c>
      <c s="36">
        <v>0.00015</v>
      </c>
      <c s="36">
        <f>ROUND(G1380*H1380,6)</f>
      </c>
      <c r="L1380" s="38">
        <v>0</v>
      </c>
      <c s="32">
        <f>ROUND(ROUND(L1380,2)*ROUND(G1380,3),2)</f>
      </c>
      <c s="36" t="s">
        <v>184</v>
      </c>
      <c>
        <f>(M1380*21)/100</f>
      </c>
      <c t="s">
        <v>28</v>
      </c>
    </row>
    <row r="1381" spans="1:5" ht="25.5">
      <c r="A1381" s="35" t="s">
        <v>56</v>
      </c>
      <c r="E1381" s="39" t="s">
        <v>1999</v>
      </c>
    </row>
    <row r="1382" spans="1:5" ht="25.5">
      <c r="A1382" s="35" t="s">
        <v>57</v>
      </c>
      <c r="E1382" s="40" t="s">
        <v>2000</v>
      </c>
    </row>
    <row r="1383" spans="1:5" ht="12.75">
      <c r="A1383" t="s">
        <v>58</v>
      </c>
      <c r="E1383" s="39" t="s">
        <v>5</v>
      </c>
    </row>
    <row r="1384" spans="1:16" ht="12.75">
      <c r="A1384" t="s">
        <v>50</v>
      </c>
      <c s="34" t="s">
        <v>2001</v>
      </c>
      <c s="34" t="s">
        <v>2002</v>
      </c>
      <c s="35" t="s">
        <v>5</v>
      </c>
      <c s="6" t="s">
        <v>2003</v>
      </c>
      <c s="36" t="s">
        <v>74</v>
      </c>
      <c s="37">
        <v>1202.67</v>
      </c>
      <c s="36">
        <v>0.00014</v>
      </c>
      <c s="36">
        <f>ROUND(G1384*H1384,6)</f>
      </c>
      <c r="L1384" s="38">
        <v>0</v>
      </c>
      <c s="32">
        <f>ROUND(ROUND(L1384,2)*ROUND(G1384,3),2)</f>
      </c>
      <c s="36" t="s">
        <v>184</v>
      </c>
      <c>
        <f>(M1384*21)/100</f>
      </c>
      <c t="s">
        <v>28</v>
      </c>
    </row>
    <row r="1385" spans="1:5" ht="12.75">
      <c r="A1385" s="35" t="s">
        <v>56</v>
      </c>
      <c r="E1385" s="39" t="s">
        <v>2003</v>
      </c>
    </row>
    <row r="1386" spans="1:5" ht="25.5">
      <c r="A1386" s="35" t="s">
        <v>57</v>
      </c>
      <c r="E1386" s="40" t="s">
        <v>2004</v>
      </c>
    </row>
    <row r="1387" spans="1:5" ht="12.75">
      <c r="A1387" t="s">
        <v>58</v>
      </c>
      <c r="E1387" s="39" t="s">
        <v>5</v>
      </c>
    </row>
    <row r="1388" spans="1:16" ht="25.5">
      <c r="A1388" t="s">
        <v>50</v>
      </c>
      <c s="34" t="s">
        <v>2005</v>
      </c>
      <c s="34" t="s">
        <v>2006</v>
      </c>
      <c s="35" t="s">
        <v>5</v>
      </c>
      <c s="6" t="s">
        <v>2007</v>
      </c>
      <c s="36" t="s">
        <v>470</v>
      </c>
      <c s="37">
        <v>0.41</v>
      </c>
      <c s="36">
        <v>0</v>
      </c>
      <c s="36">
        <f>ROUND(G1388*H1388,6)</f>
      </c>
      <c r="L1388" s="38">
        <v>0</v>
      </c>
      <c s="32">
        <f>ROUND(ROUND(L1388,2)*ROUND(G1388,3),2)</f>
      </c>
      <c s="36" t="s">
        <v>184</v>
      </c>
      <c>
        <f>(M1388*21)/100</f>
      </c>
      <c t="s">
        <v>28</v>
      </c>
    </row>
    <row r="1389" spans="1:5" ht="25.5">
      <c r="A1389" s="35" t="s">
        <v>56</v>
      </c>
      <c r="E1389" s="39" t="s">
        <v>2007</v>
      </c>
    </row>
    <row r="1390" spans="1:5" ht="12.75">
      <c r="A1390" s="35" t="s">
        <v>57</v>
      </c>
      <c r="E1390" s="40" t="s">
        <v>5</v>
      </c>
    </row>
    <row r="1391" spans="1:5" ht="12.75">
      <c r="A1391" t="s">
        <v>58</v>
      </c>
      <c r="E1391" s="39" t="s">
        <v>5</v>
      </c>
    </row>
    <row r="1392" spans="1:16" ht="25.5">
      <c r="A1392" t="s">
        <v>50</v>
      </c>
      <c s="34" t="s">
        <v>2008</v>
      </c>
      <c s="34" t="s">
        <v>2009</v>
      </c>
      <c s="35" t="s">
        <v>5</v>
      </c>
      <c s="6" t="s">
        <v>2010</v>
      </c>
      <c s="36" t="s">
        <v>470</v>
      </c>
      <c s="37">
        <v>0.41</v>
      </c>
      <c s="36">
        <v>0</v>
      </c>
      <c s="36">
        <f>ROUND(G1392*H1392,6)</f>
      </c>
      <c r="L1392" s="38">
        <v>0</v>
      </c>
      <c s="32">
        <f>ROUND(ROUND(L1392,2)*ROUND(G1392,3),2)</f>
      </c>
      <c s="36" t="s">
        <v>184</v>
      </c>
      <c>
        <f>(M1392*21)/100</f>
      </c>
      <c t="s">
        <v>28</v>
      </c>
    </row>
    <row r="1393" spans="1:5" ht="38.25">
      <c r="A1393" s="35" t="s">
        <v>56</v>
      </c>
      <c r="E1393" s="39" t="s">
        <v>2011</v>
      </c>
    </row>
    <row r="1394" spans="1:5" ht="12.75">
      <c r="A1394" s="35" t="s">
        <v>57</v>
      </c>
      <c r="E1394" s="40" t="s">
        <v>5</v>
      </c>
    </row>
    <row r="1395" spans="1:5" ht="12.75">
      <c r="A1395" t="s">
        <v>58</v>
      </c>
      <c r="E1395" s="39" t="s">
        <v>5</v>
      </c>
    </row>
    <row r="1396" spans="1:16" ht="25.5">
      <c r="A1396" t="s">
        <v>50</v>
      </c>
      <c s="34" t="s">
        <v>2012</v>
      </c>
      <c s="34" t="s">
        <v>2013</v>
      </c>
      <c s="35" t="s">
        <v>5</v>
      </c>
      <c s="6" t="s">
        <v>2014</v>
      </c>
      <c s="36" t="s">
        <v>470</v>
      </c>
      <c s="37">
        <v>0.41</v>
      </c>
      <c s="36">
        <v>0</v>
      </c>
      <c s="36">
        <f>ROUND(G1396*H1396,6)</f>
      </c>
      <c r="L1396" s="38">
        <v>0</v>
      </c>
      <c s="32">
        <f>ROUND(ROUND(L1396,2)*ROUND(G1396,3),2)</f>
      </c>
      <c s="36" t="s">
        <v>184</v>
      </c>
      <c>
        <f>(M1396*21)/100</f>
      </c>
      <c t="s">
        <v>28</v>
      </c>
    </row>
    <row r="1397" spans="1:5" ht="38.25">
      <c r="A1397" s="35" t="s">
        <v>56</v>
      </c>
      <c r="E1397" s="39" t="s">
        <v>2015</v>
      </c>
    </row>
    <row r="1398" spans="1:5" ht="12.75">
      <c r="A1398" s="35" t="s">
        <v>57</v>
      </c>
      <c r="E1398" s="40" t="s">
        <v>5</v>
      </c>
    </row>
    <row r="1399" spans="1:5" ht="12.75">
      <c r="A1399" t="s">
        <v>58</v>
      </c>
      <c r="E1399" s="39" t="s">
        <v>5</v>
      </c>
    </row>
    <row r="1400" spans="1:13" ht="12.75">
      <c r="A1400" t="s">
        <v>47</v>
      </c>
      <c r="C1400" s="31" t="s">
        <v>2016</v>
      </c>
      <c r="E1400" s="33" t="s">
        <v>2017</v>
      </c>
      <c r="J1400" s="32">
        <f>0</f>
      </c>
      <c s="32">
        <f>0</f>
      </c>
      <c s="32">
        <f>0+L1401+L1405+L1409+L1413+L1417+L1421+L1425+L1429+L1433+L1437+L1441+L1445+L1449+L1453+L1457+L1461+L1465+L1469+L1473+L1477+L1481+L1485+L1489+L1493+L1497+L1501+L1505+L1509+L1513+L1517+L1521+L1525+L1529+L1533+L1537+L1541+L1545+L1549+L1553+L1557+L1561+L1565+L1569+L1573+L1577+L1581+L1585+L1589+L1593+L1597+L1601+L1605+L1609+L1613+L1617+L1621+L1625+L1629+L1633+L1637+L1641+L1645+L1649+L1653+L1657+L1661+L1665+L1669+L1673+L1677+L1681+L1685+L1689+L1693+L1697+L1701+L1705+L1709+L1713+L1717+L1721+L1725+L1729+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f>
      </c>
      <c s="32">
        <f>0+M1401+M1405+M1409+M1413+M1417+M1421+M1425+M1429+M1433+M1437+M1441+M1445+M1449+M1453+M1457+M1461+M1465+M1469+M1473+M1477+M1481+M1485+M1489+M1493+M1497+M1501+M1505+M1509+M1513+M1517+M1521+M1525+M1529+M1533+M1537+M1541+M1545+M1549+M1553+M1557+M1561+M1565+M1569+M1573+M1577+M1581+M1585+M1589+M1593+M1597+M1601+M1605+M1609+M1613+M1617+M1621+M1625+M1629+M1633+M1637+M1641+M1645+M1649+M1653+M1657+M1661+M1665+M1669+M1673+M1677+M1681+M1685+M1689+M1693+M1697+M1701+M1705+M1709+M1713+M1717+M1721+M1725+M1729+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f>
      </c>
    </row>
    <row r="1401" spans="1:16" ht="12.75">
      <c r="A1401" t="s">
        <v>50</v>
      </c>
      <c s="34" t="s">
        <v>2018</v>
      </c>
      <c s="34" t="s">
        <v>2019</v>
      </c>
      <c s="35" t="s">
        <v>5</v>
      </c>
      <c s="6" t="s">
        <v>2020</v>
      </c>
      <c s="36" t="s">
        <v>74</v>
      </c>
      <c s="37">
        <v>168.246</v>
      </c>
      <c s="36">
        <v>0</v>
      </c>
      <c s="36">
        <f>ROUND(G1401*H1401,6)</f>
      </c>
      <c r="L1401" s="38">
        <v>0</v>
      </c>
      <c s="32">
        <f>ROUND(ROUND(L1401,2)*ROUND(G1401,3),2)</f>
      </c>
      <c s="36" t="s">
        <v>184</v>
      </c>
      <c>
        <f>(M1401*21)/100</f>
      </c>
      <c t="s">
        <v>28</v>
      </c>
    </row>
    <row r="1402" spans="1:5" ht="12.75">
      <c r="A1402" s="35" t="s">
        <v>56</v>
      </c>
      <c r="E1402" s="39" t="s">
        <v>2020</v>
      </c>
    </row>
    <row r="1403" spans="1:5" ht="114.75">
      <c r="A1403" s="35" t="s">
        <v>57</v>
      </c>
      <c r="E1403" s="42" t="s">
        <v>2021</v>
      </c>
    </row>
    <row r="1404" spans="1:5" ht="12.75">
      <c r="A1404" t="s">
        <v>58</v>
      </c>
      <c r="E1404" s="39" t="s">
        <v>5</v>
      </c>
    </row>
    <row r="1405" spans="1:16" ht="12.75">
      <c r="A1405" t="s">
        <v>50</v>
      </c>
      <c s="34" t="s">
        <v>2022</v>
      </c>
      <c s="34" t="s">
        <v>2023</v>
      </c>
      <c s="35" t="s">
        <v>5</v>
      </c>
      <c s="6" t="s">
        <v>2024</v>
      </c>
      <c s="36" t="s">
        <v>93</v>
      </c>
      <c s="37">
        <v>41.4</v>
      </c>
      <c s="36">
        <v>0</v>
      </c>
      <c s="36">
        <f>ROUND(G1405*H1405,6)</f>
      </c>
      <c r="L1405" s="38">
        <v>0</v>
      </c>
      <c s="32">
        <f>ROUND(ROUND(L1405,2)*ROUND(G1405,3),2)</f>
      </c>
      <c s="36" t="s">
        <v>184</v>
      </c>
      <c>
        <f>(M1405*21)/100</f>
      </c>
      <c t="s">
        <v>28</v>
      </c>
    </row>
    <row r="1406" spans="1:5" ht="12.75">
      <c r="A1406" s="35" t="s">
        <v>56</v>
      </c>
      <c r="E1406" s="39" t="s">
        <v>2024</v>
      </c>
    </row>
    <row r="1407" spans="1:5" ht="25.5">
      <c r="A1407" s="35" t="s">
        <v>57</v>
      </c>
      <c r="E1407" s="40" t="s">
        <v>2025</v>
      </c>
    </row>
    <row r="1408" spans="1:5" ht="12.75">
      <c r="A1408" t="s">
        <v>58</v>
      </c>
      <c r="E1408" s="39" t="s">
        <v>5</v>
      </c>
    </row>
    <row r="1409" spans="1:16" ht="12.75">
      <c r="A1409" t="s">
        <v>50</v>
      </c>
      <c s="34" t="s">
        <v>2026</v>
      </c>
      <c s="34" t="s">
        <v>2027</v>
      </c>
      <c s="35" t="s">
        <v>5</v>
      </c>
      <c s="6" t="s">
        <v>2028</v>
      </c>
      <c s="36" t="s">
        <v>93</v>
      </c>
      <c s="37">
        <v>6.639</v>
      </c>
      <c s="36">
        <v>0</v>
      </c>
      <c s="36">
        <f>ROUND(G1409*H1409,6)</f>
      </c>
      <c r="L1409" s="38">
        <v>0</v>
      </c>
      <c s="32">
        <f>ROUND(ROUND(L1409,2)*ROUND(G1409,3),2)</f>
      </c>
      <c s="36" t="s">
        <v>184</v>
      </c>
      <c>
        <f>(M1409*21)/100</f>
      </c>
      <c t="s">
        <v>28</v>
      </c>
    </row>
    <row r="1410" spans="1:5" ht="12.75">
      <c r="A1410" s="35" t="s">
        <v>56</v>
      </c>
      <c r="E1410" s="39" t="s">
        <v>2028</v>
      </c>
    </row>
    <row r="1411" spans="1:5" ht="12.75">
      <c r="A1411" s="35" t="s">
        <v>57</v>
      </c>
      <c r="E1411" s="40" t="s">
        <v>5</v>
      </c>
    </row>
    <row r="1412" spans="1:5" ht="12.75">
      <c r="A1412" t="s">
        <v>58</v>
      </c>
      <c r="E1412" s="39" t="s">
        <v>5</v>
      </c>
    </row>
    <row r="1413" spans="1:16" ht="12.75">
      <c r="A1413" t="s">
        <v>50</v>
      </c>
      <c s="34" t="s">
        <v>2029</v>
      </c>
      <c s="34" t="s">
        <v>2030</v>
      </c>
      <c s="35" t="s">
        <v>5</v>
      </c>
      <c s="6" t="s">
        <v>2031</v>
      </c>
      <c s="36" t="s">
        <v>93</v>
      </c>
      <c s="37">
        <v>11.509</v>
      </c>
      <c s="36">
        <v>0</v>
      </c>
      <c s="36">
        <f>ROUND(G1413*H1413,6)</f>
      </c>
      <c r="L1413" s="38">
        <v>0</v>
      </c>
      <c s="32">
        <f>ROUND(ROUND(L1413,2)*ROUND(G1413,3),2)</f>
      </c>
      <c s="36" t="s">
        <v>184</v>
      </c>
      <c>
        <f>(M1413*21)/100</f>
      </c>
      <c t="s">
        <v>28</v>
      </c>
    </row>
    <row r="1414" spans="1:5" ht="12.75">
      <c r="A1414" s="35" t="s">
        <v>56</v>
      </c>
      <c r="E1414" s="39" t="s">
        <v>2031</v>
      </c>
    </row>
    <row r="1415" spans="1:5" ht="25.5">
      <c r="A1415" s="35" t="s">
        <v>57</v>
      </c>
      <c r="E1415" s="40" t="s">
        <v>2032</v>
      </c>
    </row>
    <row r="1416" spans="1:5" ht="12.75">
      <c r="A1416" t="s">
        <v>58</v>
      </c>
      <c r="E1416" s="39" t="s">
        <v>5</v>
      </c>
    </row>
    <row r="1417" spans="1:16" ht="12.75">
      <c r="A1417" t="s">
        <v>50</v>
      </c>
      <c s="34" t="s">
        <v>2033</v>
      </c>
      <c s="34" t="s">
        <v>2034</v>
      </c>
      <c s="35" t="s">
        <v>5</v>
      </c>
      <c s="6" t="s">
        <v>2035</v>
      </c>
      <c s="36" t="s">
        <v>74</v>
      </c>
      <c s="37">
        <v>97.695</v>
      </c>
      <c s="36">
        <v>0</v>
      </c>
      <c s="36">
        <f>ROUND(G1417*H1417,6)</f>
      </c>
      <c r="L1417" s="38">
        <v>0</v>
      </c>
      <c s="32">
        <f>ROUND(ROUND(L1417,2)*ROUND(G1417,3),2)</f>
      </c>
      <c s="36" t="s">
        <v>184</v>
      </c>
      <c>
        <f>(M1417*21)/100</f>
      </c>
      <c t="s">
        <v>28</v>
      </c>
    </row>
    <row r="1418" spans="1:5" ht="12.75">
      <c r="A1418" s="35" t="s">
        <v>56</v>
      </c>
      <c r="E1418" s="39" t="s">
        <v>2035</v>
      </c>
    </row>
    <row r="1419" spans="1:5" ht="25.5">
      <c r="A1419" s="35" t="s">
        <v>57</v>
      </c>
      <c r="E1419" s="40" t="s">
        <v>2036</v>
      </c>
    </row>
    <row r="1420" spans="1:5" ht="12.75">
      <c r="A1420" t="s">
        <v>58</v>
      </c>
      <c r="E1420" s="39" t="s">
        <v>5</v>
      </c>
    </row>
    <row r="1421" spans="1:16" ht="12.75">
      <c r="A1421" t="s">
        <v>50</v>
      </c>
      <c s="34" t="s">
        <v>2037</v>
      </c>
      <c s="34" t="s">
        <v>2038</v>
      </c>
      <c s="35" t="s">
        <v>5</v>
      </c>
      <c s="6" t="s">
        <v>2039</v>
      </c>
      <c s="36" t="s">
        <v>74</v>
      </c>
      <c s="37">
        <v>97.695</v>
      </c>
      <c s="36">
        <v>0</v>
      </c>
      <c s="36">
        <f>ROUND(G1421*H1421,6)</f>
      </c>
      <c r="L1421" s="38">
        <v>0</v>
      </c>
      <c s="32">
        <f>ROUND(ROUND(L1421,2)*ROUND(G1421,3),2)</f>
      </c>
      <c s="36" t="s">
        <v>184</v>
      </c>
      <c>
        <f>(M1421*21)/100</f>
      </c>
      <c t="s">
        <v>28</v>
      </c>
    </row>
    <row r="1422" spans="1:5" ht="12.75">
      <c r="A1422" s="35" t="s">
        <v>56</v>
      </c>
      <c r="E1422" s="39" t="s">
        <v>2039</v>
      </c>
    </row>
    <row r="1423" spans="1:5" ht="25.5">
      <c r="A1423" s="35" t="s">
        <v>57</v>
      </c>
      <c r="E1423" s="40" t="s">
        <v>2036</v>
      </c>
    </row>
    <row r="1424" spans="1:5" ht="12.75">
      <c r="A1424" t="s">
        <v>58</v>
      </c>
      <c r="E1424" s="39" t="s">
        <v>5</v>
      </c>
    </row>
    <row r="1425" spans="1:16" ht="12.75">
      <c r="A1425" t="s">
        <v>50</v>
      </c>
      <c s="34" t="s">
        <v>2040</v>
      </c>
      <c s="34" t="s">
        <v>2041</v>
      </c>
      <c s="35" t="s">
        <v>5</v>
      </c>
      <c s="6" t="s">
        <v>2042</v>
      </c>
      <c s="36" t="s">
        <v>93</v>
      </c>
      <c s="37">
        <v>35</v>
      </c>
      <c s="36">
        <v>0</v>
      </c>
      <c s="36">
        <f>ROUND(G1425*H1425,6)</f>
      </c>
      <c r="L1425" s="38">
        <v>0</v>
      </c>
      <c s="32">
        <f>ROUND(ROUND(L1425,2)*ROUND(G1425,3),2)</f>
      </c>
      <c s="36" t="s">
        <v>184</v>
      </c>
      <c>
        <f>(M1425*21)/100</f>
      </c>
      <c t="s">
        <v>28</v>
      </c>
    </row>
    <row r="1426" spans="1:5" ht="12.75">
      <c r="A1426" s="35" t="s">
        <v>56</v>
      </c>
      <c r="E1426" s="39" t="s">
        <v>2042</v>
      </c>
    </row>
    <row r="1427" spans="1:5" ht="12.75">
      <c r="A1427" s="35" t="s">
        <v>57</v>
      </c>
      <c r="E1427" s="40" t="s">
        <v>5</v>
      </c>
    </row>
    <row r="1428" spans="1:5" ht="12.75">
      <c r="A1428" t="s">
        <v>58</v>
      </c>
      <c r="E1428" s="39" t="s">
        <v>5</v>
      </c>
    </row>
    <row r="1429" spans="1:16" ht="25.5">
      <c r="A1429" t="s">
        <v>50</v>
      </c>
      <c s="34" t="s">
        <v>2043</v>
      </c>
      <c s="34" t="s">
        <v>2044</v>
      </c>
      <c s="35" t="s">
        <v>5</v>
      </c>
      <c s="6" t="s">
        <v>2045</v>
      </c>
      <c s="36" t="s">
        <v>54</v>
      </c>
      <c s="37">
        <v>1</v>
      </c>
      <c s="36">
        <v>0</v>
      </c>
      <c s="36">
        <f>ROUND(G1429*H1429,6)</f>
      </c>
      <c r="L1429" s="38">
        <v>0</v>
      </c>
      <c s="32">
        <f>ROUND(ROUND(L1429,2)*ROUND(G1429,3),2)</f>
      </c>
      <c s="36" t="s">
        <v>184</v>
      </c>
      <c>
        <f>(M1429*21)/100</f>
      </c>
      <c t="s">
        <v>28</v>
      </c>
    </row>
    <row r="1430" spans="1:5" ht="25.5">
      <c r="A1430" s="35" t="s">
        <v>56</v>
      </c>
      <c r="E1430" s="39" t="s">
        <v>2045</v>
      </c>
    </row>
    <row r="1431" spans="1:5" ht="25.5">
      <c r="A1431" s="35" t="s">
        <v>57</v>
      </c>
      <c r="E1431" s="40" t="s">
        <v>2046</v>
      </c>
    </row>
    <row r="1432" spans="1:5" ht="12.75">
      <c r="A1432" t="s">
        <v>58</v>
      </c>
      <c r="E1432" s="39" t="s">
        <v>5</v>
      </c>
    </row>
    <row r="1433" spans="1:16" ht="25.5">
      <c r="A1433" t="s">
        <v>50</v>
      </c>
      <c s="34" t="s">
        <v>2047</v>
      </c>
      <c s="34" t="s">
        <v>2048</v>
      </c>
      <c s="35" t="s">
        <v>5</v>
      </c>
      <c s="6" t="s">
        <v>2049</v>
      </c>
      <c s="36" t="s">
        <v>54</v>
      </c>
      <c s="37">
        <v>60</v>
      </c>
      <c s="36">
        <v>0</v>
      </c>
      <c s="36">
        <f>ROUND(G1433*H1433,6)</f>
      </c>
      <c r="L1433" s="38">
        <v>0</v>
      </c>
      <c s="32">
        <f>ROUND(ROUND(L1433,2)*ROUND(G1433,3),2)</f>
      </c>
      <c s="36" t="s">
        <v>184</v>
      </c>
      <c>
        <f>(M1433*21)/100</f>
      </c>
      <c t="s">
        <v>28</v>
      </c>
    </row>
    <row r="1434" spans="1:5" ht="25.5">
      <c r="A1434" s="35" t="s">
        <v>56</v>
      </c>
      <c r="E1434" s="39" t="s">
        <v>2049</v>
      </c>
    </row>
    <row r="1435" spans="1:5" ht="51">
      <c r="A1435" s="35" t="s">
        <v>57</v>
      </c>
      <c r="E1435" s="40" t="s">
        <v>2050</v>
      </c>
    </row>
    <row r="1436" spans="1:5" ht="12.75">
      <c r="A1436" t="s">
        <v>58</v>
      </c>
      <c r="E1436" s="39" t="s">
        <v>5</v>
      </c>
    </row>
    <row r="1437" spans="1:16" ht="25.5">
      <c r="A1437" t="s">
        <v>50</v>
      </c>
      <c s="34" t="s">
        <v>2051</v>
      </c>
      <c s="34" t="s">
        <v>2052</v>
      </c>
      <c s="35" t="s">
        <v>5</v>
      </c>
      <c s="6" t="s">
        <v>2053</v>
      </c>
      <c s="36" t="s">
        <v>54</v>
      </c>
      <c s="37">
        <v>66</v>
      </c>
      <c s="36">
        <v>0</v>
      </c>
      <c s="36">
        <f>ROUND(G1437*H1437,6)</f>
      </c>
      <c r="L1437" s="38">
        <v>0</v>
      </c>
      <c s="32">
        <f>ROUND(ROUND(L1437,2)*ROUND(G1437,3),2)</f>
      </c>
      <c s="36" t="s">
        <v>184</v>
      </c>
      <c>
        <f>(M1437*21)/100</f>
      </c>
      <c t="s">
        <v>28</v>
      </c>
    </row>
    <row r="1438" spans="1:5" ht="25.5">
      <c r="A1438" s="35" t="s">
        <v>56</v>
      </c>
      <c r="E1438" s="39" t="s">
        <v>2053</v>
      </c>
    </row>
    <row r="1439" spans="1:5" ht="51">
      <c r="A1439" s="35" t="s">
        <v>57</v>
      </c>
      <c r="E1439" s="40" t="s">
        <v>2054</v>
      </c>
    </row>
    <row r="1440" spans="1:5" ht="12.75">
      <c r="A1440" t="s">
        <v>58</v>
      </c>
      <c r="E1440" s="39" t="s">
        <v>5</v>
      </c>
    </row>
    <row r="1441" spans="1:16" ht="12.75">
      <c r="A1441" t="s">
        <v>50</v>
      </c>
      <c s="34" t="s">
        <v>2055</v>
      </c>
      <c s="34" t="s">
        <v>2056</v>
      </c>
      <c s="35" t="s">
        <v>5</v>
      </c>
      <c s="6" t="s">
        <v>2057</v>
      </c>
      <c s="36" t="s">
        <v>54</v>
      </c>
      <c s="37">
        <v>120</v>
      </c>
      <c s="36">
        <v>0</v>
      </c>
      <c s="36">
        <f>ROUND(G1441*H1441,6)</f>
      </c>
      <c r="L1441" s="38">
        <v>0</v>
      </c>
      <c s="32">
        <f>ROUND(ROUND(L1441,2)*ROUND(G1441,3),2)</f>
      </c>
      <c s="36" t="s">
        <v>184</v>
      </c>
      <c>
        <f>(M1441*21)/100</f>
      </c>
      <c t="s">
        <v>28</v>
      </c>
    </row>
    <row r="1442" spans="1:5" ht="12.75">
      <c r="A1442" s="35" t="s">
        <v>56</v>
      </c>
      <c r="E1442" s="39" t="s">
        <v>2057</v>
      </c>
    </row>
    <row r="1443" spans="1:5" ht="25.5">
      <c r="A1443" s="35" t="s">
        <v>57</v>
      </c>
      <c r="E1443" s="40" t="s">
        <v>2058</v>
      </c>
    </row>
    <row r="1444" spans="1:5" ht="12.75">
      <c r="A1444" t="s">
        <v>58</v>
      </c>
      <c r="E1444" s="39" t="s">
        <v>5</v>
      </c>
    </row>
    <row r="1445" spans="1:16" ht="12.75">
      <c r="A1445" t="s">
        <v>50</v>
      </c>
      <c s="34" t="s">
        <v>2059</v>
      </c>
      <c s="34" t="s">
        <v>2060</v>
      </c>
      <c s="35" t="s">
        <v>5</v>
      </c>
      <c s="6" t="s">
        <v>2061</v>
      </c>
      <c s="36" t="s">
        <v>54</v>
      </c>
      <c s="37">
        <v>14</v>
      </c>
      <c s="36">
        <v>0</v>
      </c>
      <c s="36">
        <f>ROUND(G1445*H1445,6)</f>
      </c>
      <c r="L1445" s="38">
        <v>0</v>
      </c>
      <c s="32">
        <f>ROUND(ROUND(L1445,2)*ROUND(G1445,3),2)</f>
      </c>
      <c s="36" t="s">
        <v>184</v>
      </c>
      <c>
        <f>(M1445*21)/100</f>
      </c>
      <c t="s">
        <v>28</v>
      </c>
    </row>
    <row r="1446" spans="1:5" ht="12.75">
      <c r="A1446" s="35" t="s">
        <v>56</v>
      </c>
      <c r="E1446" s="39" t="s">
        <v>2061</v>
      </c>
    </row>
    <row r="1447" spans="1:5" ht="25.5">
      <c r="A1447" s="35" t="s">
        <v>57</v>
      </c>
      <c r="E1447" s="40" t="s">
        <v>2062</v>
      </c>
    </row>
    <row r="1448" spans="1:5" ht="12.75">
      <c r="A1448" t="s">
        <v>58</v>
      </c>
      <c r="E1448" s="39" t="s">
        <v>5</v>
      </c>
    </row>
    <row r="1449" spans="1:16" ht="12.75">
      <c r="A1449" t="s">
        <v>50</v>
      </c>
      <c s="34" t="s">
        <v>2063</v>
      </c>
      <c s="34" t="s">
        <v>2064</v>
      </c>
      <c s="35" t="s">
        <v>5</v>
      </c>
      <c s="6" t="s">
        <v>2065</v>
      </c>
      <c s="36" t="s">
        <v>124</v>
      </c>
      <c s="37">
        <v>1</v>
      </c>
      <c s="36">
        <v>0</v>
      </c>
      <c s="36">
        <f>ROUND(G1449*H1449,6)</f>
      </c>
      <c r="L1449" s="38">
        <v>0</v>
      </c>
      <c s="32">
        <f>ROUND(ROUND(L1449,2)*ROUND(G1449,3),2)</f>
      </c>
      <c s="36" t="s">
        <v>55</v>
      </c>
      <c>
        <f>(M1449*21)/100</f>
      </c>
      <c t="s">
        <v>28</v>
      </c>
    </row>
    <row r="1450" spans="1:5" ht="12.75">
      <c r="A1450" s="35" t="s">
        <v>56</v>
      </c>
      <c r="E1450" s="39" t="s">
        <v>2065</v>
      </c>
    </row>
    <row r="1451" spans="1:5" ht="12.75">
      <c r="A1451" s="35" t="s">
        <v>57</v>
      </c>
      <c r="E1451" s="40" t="s">
        <v>5</v>
      </c>
    </row>
    <row r="1452" spans="1:5" ht="12.75">
      <c r="A1452" t="s">
        <v>58</v>
      </c>
      <c r="E1452" s="39" t="s">
        <v>5</v>
      </c>
    </row>
    <row r="1453" spans="1:16" ht="12.75">
      <c r="A1453" t="s">
        <v>50</v>
      </c>
      <c s="34" t="s">
        <v>2066</v>
      </c>
      <c s="34" t="s">
        <v>2067</v>
      </c>
      <c s="35" t="s">
        <v>5</v>
      </c>
      <c s="6" t="s">
        <v>2068</v>
      </c>
      <c s="36" t="s">
        <v>54</v>
      </c>
      <c s="37">
        <v>342</v>
      </c>
      <c s="36">
        <v>0</v>
      </c>
      <c s="36">
        <f>ROUND(G1453*H1453,6)</f>
      </c>
      <c r="L1453" s="38">
        <v>0</v>
      </c>
      <c s="32">
        <f>ROUND(ROUND(L1453,2)*ROUND(G1453,3),2)</f>
      </c>
      <c s="36" t="s">
        <v>184</v>
      </c>
      <c>
        <f>(M1453*21)/100</f>
      </c>
      <c t="s">
        <v>28</v>
      </c>
    </row>
    <row r="1454" spans="1:5" ht="12.75">
      <c r="A1454" s="35" t="s">
        <v>56</v>
      </c>
      <c r="E1454" s="39" t="s">
        <v>2068</v>
      </c>
    </row>
    <row r="1455" spans="1:5" ht="12.75">
      <c r="A1455" s="35" t="s">
        <v>57</v>
      </c>
      <c r="E1455" s="40" t="s">
        <v>5</v>
      </c>
    </row>
    <row r="1456" spans="1:5" ht="12.75">
      <c r="A1456" t="s">
        <v>58</v>
      </c>
      <c r="E1456" s="39" t="s">
        <v>5</v>
      </c>
    </row>
    <row r="1457" spans="1:16" ht="12.75">
      <c r="A1457" t="s">
        <v>50</v>
      </c>
      <c s="34" t="s">
        <v>2069</v>
      </c>
      <c s="34" t="s">
        <v>2070</v>
      </c>
      <c s="35" t="s">
        <v>5</v>
      </c>
      <c s="6" t="s">
        <v>2071</v>
      </c>
      <c s="36" t="s">
        <v>54</v>
      </c>
      <c s="37">
        <v>142</v>
      </c>
      <c s="36">
        <v>0</v>
      </c>
      <c s="36">
        <f>ROUND(G1457*H1457,6)</f>
      </c>
      <c r="L1457" s="38">
        <v>0</v>
      </c>
      <c s="32">
        <f>ROUND(ROUND(L1457,2)*ROUND(G1457,3),2)</f>
      </c>
      <c s="36" t="s">
        <v>184</v>
      </c>
      <c>
        <f>(M1457*21)/100</f>
      </c>
      <c t="s">
        <v>28</v>
      </c>
    </row>
    <row r="1458" spans="1:5" ht="12.75">
      <c r="A1458" s="35" t="s">
        <v>56</v>
      </c>
      <c r="E1458" s="39" t="s">
        <v>2071</v>
      </c>
    </row>
    <row r="1459" spans="1:5" ht="12.75">
      <c r="A1459" s="35" t="s">
        <v>57</v>
      </c>
      <c r="E1459" s="40" t="s">
        <v>5</v>
      </c>
    </row>
    <row r="1460" spans="1:5" ht="12.75">
      <c r="A1460" t="s">
        <v>58</v>
      </c>
      <c r="E1460" s="39" t="s">
        <v>5</v>
      </c>
    </row>
    <row r="1461" spans="1:16" ht="12.75">
      <c r="A1461" t="s">
        <v>50</v>
      </c>
      <c s="34" t="s">
        <v>2072</v>
      </c>
      <c s="34" t="s">
        <v>2073</v>
      </c>
      <c s="35" t="s">
        <v>5</v>
      </c>
      <c s="6" t="s">
        <v>2074</v>
      </c>
      <c s="36" t="s">
        <v>54</v>
      </c>
      <c s="37">
        <v>11</v>
      </c>
      <c s="36">
        <v>0</v>
      </c>
      <c s="36">
        <f>ROUND(G1461*H1461,6)</f>
      </c>
      <c r="L1461" s="38">
        <v>0</v>
      </c>
      <c s="32">
        <f>ROUND(ROUND(L1461,2)*ROUND(G1461,3),2)</f>
      </c>
      <c s="36" t="s">
        <v>184</v>
      </c>
      <c>
        <f>(M1461*21)/100</f>
      </c>
      <c t="s">
        <v>28</v>
      </c>
    </row>
    <row r="1462" spans="1:5" ht="12.75">
      <c r="A1462" s="35" t="s">
        <v>56</v>
      </c>
      <c r="E1462" s="39" t="s">
        <v>2074</v>
      </c>
    </row>
    <row r="1463" spans="1:5" ht="12.75">
      <c r="A1463" s="35" t="s">
        <v>57</v>
      </c>
      <c r="E1463" s="40" t="s">
        <v>5</v>
      </c>
    </row>
    <row r="1464" spans="1:5" ht="12.75">
      <c r="A1464" t="s">
        <v>58</v>
      </c>
      <c r="E1464" s="39" t="s">
        <v>5</v>
      </c>
    </row>
    <row r="1465" spans="1:16" ht="25.5">
      <c r="A1465" t="s">
        <v>50</v>
      </c>
      <c s="34" t="s">
        <v>2075</v>
      </c>
      <c s="34" t="s">
        <v>2076</v>
      </c>
      <c s="35" t="s">
        <v>5</v>
      </c>
      <c s="6" t="s">
        <v>2077</v>
      </c>
      <c s="36" t="s">
        <v>54</v>
      </c>
      <c s="37">
        <v>7</v>
      </c>
      <c s="36">
        <v>0</v>
      </c>
      <c s="36">
        <f>ROUND(G1465*H1465,6)</f>
      </c>
      <c r="L1465" s="38">
        <v>0</v>
      </c>
      <c s="32">
        <f>ROUND(ROUND(L1465,2)*ROUND(G1465,3),2)</f>
      </c>
      <c s="36" t="s">
        <v>184</v>
      </c>
      <c>
        <f>(M1465*21)/100</f>
      </c>
      <c t="s">
        <v>28</v>
      </c>
    </row>
    <row r="1466" spans="1:5" ht="25.5">
      <c r="A1466" s="35" t="s">
        <v>56</v>
      </c>
      <c r="E1466" s="39" t="s">
        <v>2077</v>
      </c>
    </row>
    <row r="1467" spans="1:5" ht="12.75">
      <c r="A1467" s="35" t="s">
        <v>57</v>
      </c>
      <c r="E1467" s="40" t="s">
        <v>5</v>
      </c>
    </row>
    <row r="1468" spans="1:5" ht="12.75">
      <c r="A1468" t="s">
        <v>58</v>
      </c>
      <c r="E1468" s="39" t="s">
        <v>5</v>
      </c>
    </row>
    <row r="1469" spans="1:16" ht="12.75">
      <c r="A1469" t="s">
        <v>50</v>
      </c>
      <c s="34" t="s">
        <v>2078</v>
      </c>
      <c s="34" t="s">
        <v>2079</v>
      </c>
      <c s="35" t="s">
        <v>5</v>
      </c>
      <c s="6" t="s">
        <v>2080</v>
      </c>
      <c s="36" t="s">
        <v>54</v>
      </c>
      <c s="37">
        <v>1</v>
      </c>
      <c s="36">
        <v>0</v>
      </c>
      <c s="36">
        <f>ROUND(G1469*H1469,6)</f>
      </c>
      <c r="L1469" s="38">
        <v>0</v>
      </c>
      <c s="32">
        <f>ROUND(ROUND(L1469,2)*ROUND(G1469,3),2)</f>
      </c>
      <c s="36" t="s">
        <v>55</v>
      </c>
      <c>
        <f>(M1469*21)/100</f>
      </c>
      <c t="s">
        <v>28</v>
      </c>
    </row>
    <row r="1470" spans="1:5" ht="12.75">
      <c r="A1470" s="35" t="s">
        <v>56</v>
      </c>
      <c r="E1470" s="39" t="s">
        <v>2080</v>
      </c>
    </row>
    <row r="1471" spans="1:5" ht="12.75">
      <c r="A1471" s="35" t="s">
        <v>57</v>
      </c>
      <c r="E1471" s="40" t="s">
        <v>5</v>
      </c>
    </row>
    <row r="1472" spans="1:5" ht="12.75">
      <c r="A1472" t="s">
        <v>58</v>
      </c>
      <c r="E1472" s="39" t="s">
        <v>5</v>
      </c>
    </row>
    <row r="1473" spans="1:16" ht="12.75">
      <c r="A1473" t="s">
        <v>50</v>
      </c>
      <c s="34" t="s">
        <v>2081</v>
      </c>
      <c s="34" t="s">
        <v>2082</v>
      </c>
      <c s="35" t="s">
        <v>5</v>
      </c>
      <c s="6" t="s">
        <v>2083</v>
      </c>
      <c s="36" t="s">
        <v>54</v>
      </c>
      <c s="37">
        <v>1</v>
      </c>
      <c s="36">
        <v>0</v>
      </c>
      <c s="36">
        <f>ROUND(G1473*H1473,6)</f>
      </c>
      <c r="L1473" s="38">
        <v>0</v>
      </c>
      <c s="32">
        <f>ROUND(ROUND(L1473,2)*ROUND(G1473,3),2)</f>
      </c>
      <c s="36" t="s">
        <v>55</v>
      </c>
      <c>
        <f>(M1473*21)/100</f>
      </c>
      <c t="s">
        <v>28</v>
      </c>
    </row>
    <row r="1474" spans="1:5" ht="12.75">
      <c r="A1474" s="35" t="s">
        <v>56</v>
      </c>
      <c r="E1474" s="39" t="s">
        <v>2083</v>
      </c>
    </row>
    <row r="1475" spans="1:5" ht="12.75">
      <c r="A1475" s="35" t="s">
        <v>57</v>
      </c>
      <c r="E1475" s="40" t="s">
        <v>5</v>
      </c>
    </row>
    <row r="1476" spans="1:5" ht="12.75">
      <c r="A1476" t="s">
        <v>58</v>
      </c>
      <c r="E1476" s="39" t="s">
        <v>5</v>
      </c>
    </row>
    <row r="1477" spans="1:16" ht="25.5">
      <c r="A1477" t="s">
        <v>50</v>
      </c>
      <c s="34" t="s">
        <v>2084</v>
      </c>
      <c s="34" t="s">
        <v>2085</v>
      </c>
      <c s="35" t="s">
        <v>5</v>
      </c>
      <c s="6" t="s">
        <v>2086</v>
      </c>
      <c s="36" t="s">
        <v>54</v>
      </c>
      <c s="37">
        <v>1</v>
      </c>
      <c s="36">
        <v>0</v>
      </c>
      <c s="36">
        <f>ROUND(G1477*H1477,6)</f>
      </c>
      <c r="L1477" s="38">
        <v>0</v>
      </c>
      <c s="32">
        <f>ROUND(ROUND(L1477,2)*ROUND(G1477,3),2)</f>
      </c>
      <c s="36" t="s">
        <v>55</v>
      </c>
      <c>
        <f>(M1477*21)/100</f>
      </c>
      <c t="s">
        <v>28</v>
      </c>
    </row>
    <row r="1478" spans="1:5" ht="25.5">
      <c r="A1478" s="35" t="s">
        <v>56</v>
      </c>
      <c r="E1478" s="39" t="s">
        <v>2086</v>
      </c>
    </row>
    <row r="1479" spans="1:5" ht="12.75">
      <c r="A1479" s="35" t="s">
        <v>57</v>
      </c>
      <c r="E1479" s="40" t="s">
        <v>5</v>
      </c>
    </row>
    <row r="1480" spans="1:5" ht="12.75">
      <c r="A1480" t="s">
        <v>58</v>
      </c>
      <c r="E1480" s="39" t="s">
        <v>5</v>
      </c>
    </row>
    <row r="1481" spans="1:16" ht="25.5">
      <c r="A1481" t="s">
        <v>50</v>
      </c>
      <c s="34" t="s">
        <v>2087</v>
      </c>
      <c s="34" t="s">
        <v>2088</v>
      </c>
      <c s="35" t="s">
        <v>5</v>
      </c>
      <c s="6" t="s">
        <v>2089</v>
      </c>
      <c s="36" t="s">
        <v>54</v>
      </c>
      <c s="37">
        <v>1</v>
      </c>
      <c s="36">
        <v>0</v>
      </c>
      <c s="36">
        <f>ROUND(G1481*H1481,6)</f>
      </c>
      <c r="L1481" s="38">
        <v>0</v>
      </c>
      <c s="32">
        <f>ROUND(ROUND(L1481,2)*ROUND(G1481,3),2)</f>
      </c>
      <c s="36" t="s">
        <v>55</v>
      </c>
      <c>
        <f>(M1481*21)/100</f>
      </c>
      <c t="s">
        <v>28</v>
      </c>
    </row>
    <row r="1482" spans="1:5" ht="25.5">
      <c r="A1482" s="35" t="s">
        <v>56</v>
      </c>
      <c r="E1482" s="39" t="s">
        <v>2089</v>
      </c>
    </row>
    <row r="1483" spans="1:5" ht="12.75">
      <c r="A1483" s="35" t="s">
        <v>57</v>
      </c>
      <c r="E1483" s="40" t="s">
        <v>5</v>
      </c>
    </row>
    <row r="1484" spans="1:5" ht="12.75">
      <c r="A1484" t="s">
        <v>58</v>
      </c>
      <c r="E1484" s="39" t="s">
        <v>5</v>
      </c>
    </row>
    <row r="1485" spans="1:16" ht="12.75">
      <c r="A1485" t="s">
        <v>50</v>
      </c>
      <c s="34" t="s">
        <v>2090</v>
      </c>
      <c s="34" t="s">
        <v>2091</v>
      </c>
      <c s="35" t="s">
        <v>5</v>
      </c>
      <c s="6" t="s">
        <v>2092</v>
      </c>
      <c s="36" t="s">
        <v>54</v>
      </c>
      <c s="37">
        <v>1</v>
      </c>
      <c s="36">
        <v>0</v>
      </c>
      <c s="36">
        <f>ROUND(G1485*H1485,6)</f>
      </c>
      <c r="L1485" s="38">
        <v>0</v>
      </c>
      <c s="32">
        <f>ROUND(ROUND(L1485,2)*ROUND(G1485,3),2)</f>
      </c>
      <c s="36" t="s">
        <v>55</v>
      </c>
      <c>
        <f>(M1485*21)/100</f>
      </c>
      <c t="s">
        <v>28</v>
      </c>
    </row>
    <row r="1486" spans="1:5" ht="12.75">
      <c r="A1486" s="35" t="s">
        <v>56</v>
      </c>
      <c r="E1486" s="39" t="s">
        <v>2092</v>
      </c>
    </row>
    <row r="1487" spans="1:5" ht="12.75">
      <c r="A1487" s="35" t="s">
        <v>57</v>
      </c>
      <c r="E1487" s="40" t="s">
        <v>5</v>
      </c>
    </row>
    <row r="1488" spans="1:5" ht="12.75">
      <c r="A1488" t="s">
        <v>58</v>
      </c>
      <c r="E1488" s="39" t="s">
        <v>5</v>
      </c>
    </row>
    <row r="1489" spans="1:16" ht="12.75">
      <c r="A1489" t="s">
        <v>50</v>
      </c>
      <c s="34" t="s">
        <v>2093</v>
      </c>
      <c s="34" t="s">
        <v>2094</v>
      </c>
      <c s="35" t="s">
        <v>5</v>
      </c>
      <c s="6" t="s">
        <v>2095</v>
      </c>
      <c s="36" t="s">
        <v>54</v>
      </c>
      <c s="37">
        <v>1</v>
      </c>
      <c s="36">
        <v>0</v>
      </c>
      <c s="36">
        <f>ROUND(G1489*H1489,6)</f>
      </c>
      <c r="L1489" s="38">
        <v>0</v>
      </c>
      <c s="32">
        <f>ROUND(ROUND(L1489,2)*ROUND(G1489,3),2)</f>
      </c>
      <c s="36" t="s">
        <v>55</v>
      </c>
      <c>
        <f>(M1489*21)/100</f>
      </c>
      <c t="s">
        <v>28</v>
      </c>
    </row>
    <row r="1490" spans="1:5" ht="12.75">
      <c r="A1490" s="35" t="s">
        <v>56</v>
      </c>
      <c r="E1490" s="39" t="s">
        <v>2095</v>
      </c>
    </row>
    <row r="1491" spans="1:5" ht="12.75">
      <c r="A1491" s="35" t="s">
        <v>57</v>
      </c>
      <c r="E1491" s="40" t="s">
        <v>5</v>
      </c>
    </row>
    <row r="1492" spans="1:5" ht="12.75">
      <c r="A1492" t="s">
        <v>58</v>
      </c>
      <c r="E1492" s="39" t="s">
        <v>5</v>
      </c>
    </row>
    <row r="1493" spans="1:16" ht="12.75">
      <c r="A1493" t="s">
        <v>50</v>
      </c>
      <c s="34" t="s">
        <v>2096</v>
      </c>
      <c s="34" t="s">
        <v>2097</v>
      </c>
      <c s="35" t="s">
        <v>5</v>
      </c>
      <c s="6" t="s">
        <v>2098</v>
      </c>
      <c s="36" t="s">
        <v>54</v>
      </c>
      <c s="37">
        <v>1</v>
      </c>
      <c s="36">
        <v>0</v>
      </c>
      <c s="36">
        <f>ROUND(G1493*H1493,6)</f>
      </c>
      <c r="L1493" s="38">
        <v>0</v>
      </c>
      <c s="32">
        <f>ROUND(ROUND(L1493,2)*ROUND(G1493,3),2)</f>
      </c>
      <c s="36" t="s">
        <v>55</v>
      </c>
      <c>
        <f>(M1493*21)/100</f>
      </c>
      <c t="s">
        <v>28</v>
      </c>
    </row>
    <row r="1494" spans="1:5" ht="12.75">
      <c r="A1494" s="35" t="s">
        <v>56</v>
      </c>
      <c r="E1494" s="39" t="s">
        <v>2098</v>
      </c>
    </row>
    <row r="1495" spans="1:5" ht="12.75">
      <c r="A1495" s="35" t="s">
        <v>57</v>
      </c>
      <c r="E1495" s="40" t="s">
        <v>5</v>
      </c>
    </row>
    <row r="1496" spans="1:5" ht="12.75">
      <c r="A1496" t="s">
        <v>58</v>
      </c>
      <c r="E1496" s="39" t="s">
        <v>5</v>
      </c>
    </row>
    <row r="1497" spans="1:16" ht="25.5">
      <c r="A1497" t="s">
        <v>50</v>
      </c>
      <c s="34" t="s">
        <v>2099</v>
      </c>
      <c s="34" t="s">
        <v>2100</v>
      </c>
      <c s="35" t="s">
        <v>5</v>
      </c>
      <c s="6" t="s">
        <v>2101</v>
      </c>
      <c s="36" t="s">
        <v>54</v>
      </c>
      <c s="37">
        <v>7</v>
      </c>
      <c s="36">
        <v>0</v>
      </c>
      <c s="36">
        <f>ROUND(G1497*H1497,6)</f>
      </c>
      <c r="L1497" s="38">
        <v>0</v>
      </c>
      <c s="32">
        <f>ROUND(ROUND(L1497,2)*ROUND(G1497,3),2)</f>
      </c>
      <c s="36" t="s">
        <v>184</v>
      </c>
      <c>
        <f>(M1497*21)/100</f>
      </c>
      <c t="s">
        <v>28</v>
      </c>
    </row>
    <row r="1498" spans="1:5" ht="25.5">
      <c r="A1498" s="35" t="s">
        <v>56</v>
      </c>
      <c r="E1498" s="39" t="s">
        <v>2101</v>
      </c>
    </row>
    <row r="1499" spans="1:5" ht="12.75">
      <c r="A1499" s="35" t="s">
        <v>57</v>
      </c>
      <c r="E1499" s="40" t="s">
        <v>5</v>
      </c>
    </row>
    <row r="1500" spans="1:5" ht="12.75">
      <c r="A1500" t="s">
        <v>58</v>
      </c>
      <c r="E1500" s="39" t="s">
        <v>5</v>
      </c>
    </row>
    <row r="1501" spans="1:16" ht="25.5">
      <c r="A1501" t="s">
        <v>50</v>
      </c>
      <c s="34" t="s">
        <v>2102</v>
      </c>
      <c s="34" t="s">
        <v>2103</v>
      </c>
      <c s="35" t="s">
        <v>5</v>
      </c>
      <c s="6" t="s">
        <v>2104</v>
      </c>
      <c s="36" t="s">
        <v>54</v>
      </c>
      <c s="37">
        <v>1</v>
      </c>
      <c s="36">
        <v>0</v>
      </c>
      <c s="36">
        <f>ROUND(G1501*H1501,6)</f>
      </c>
      <c r="L1501" s="38">
        <v>0</v>
      </c>
      <c s="32">
        <f>ROUND(ROUND(L1501,2)*ROUND(G1501,3),2)</f>
      </c>
      <c s="36" t="s">
        <v>55</v>
      </c>
      <c>
        <f>(M1501*21)/100</f>
      </c>
      <c t="s">
        <v>28</v>
      </c>
    </row>
    <row r="1502" spans="1:5" ht="25.5">
      <c r="A1502" s="35" t="s">
        <v>56</v>
      </c>
      <c r="E1502" s="39" t="s">
        <v>2104</v>
      </c>
    </row>
    <row r="1503" spans="1:5" ht="12.75">
      <c r="A1503" s="35" t="s">
        <v>57</v>
      </c>
      <c r="E1503" s="40" t="s">
        <v>5</v>
      </c>
    </row>
    <row r="1504" spans="1:5" ht="12.75">
      <c r="A1504" t="s">
        <v>58</v>
      </c>
      <c r="E1504" s="39" t="s">
        <v>5</v>
      </c>
    </row>
    <row r="1505" spans="1:16" ht="25.5">
      <c r="A1505" t="s">
        <v>50</v>
      </c>
      <c s="34" t="s">
        <v>2105</v>
      </c>
      <c s="34" t="s">
        <v>2106</v>
      </c>
      <c s="35" t="s">
        <v>5</v>
      </c>
      <c s="6" t="s">
        <v>2107</v>
      </c>
      <c s="36" t="s">
        <v>54</v>
      </c>
      <c s="37">
        <v>1</v>
      </c>
      <c s="36">
        <v>0</v>
      </c>
      <c s="36">
        <f>ROUND(G1505*H1505,6)</f>
      </c>
      <c r="L1505" s="38">
        <v>0</v>
      </c>
      <c s="32">
        <f>ROUND(ROUND(L1505,2)*ROUND(G1505,3),2)</f>
      </c>
      <c s="36" t="s">
        <v>55</v>
      </c>
      <c>
        <f>(M1505*21)/100</f>
      </c>
      <c t="s">
        <v>28</v>
      </c>
    </row>
    <row r="1506" spans="1:5" ht="25.5">
      <c r="A1506" s="35" t="s">
        <v>56</v>
      </c>
      <c r="E1506" s="39" t="s">
        <v>2107</v>
      </c>
    </row>
    <row r="1507" spans="1:5" ht="12.75">
      <c r="A1507" s="35" t="s">
        <v>57</v>
      </c>
      <c r="E1507" s="40" t="s">
        <v>5</v>
      </c>
    </row>
    <row r="1508" spans="1:5" ht="12.75">
      <c r="A1508" t="s">
        <v>58</v>
      </c>
      <c r="E1508" s="39" t="s">
        <v>5</v>
      </c>
    </row>
    <row r="1509" spans="1:16" ht="25.5">
      <c r="A1509" t="s">
        <v>50</v>
      </c>
      <c s="34" t="s">
        <v>2108</v>
      </c>
      <c s="34" t="s">
        <v>2109</v>
      </c>
      <c s="35" t="s">
        <v>5</v>
      </c>
      <c s="6" t="s">
        <v>2110</v>
      </c>
      <c s="36" t="s">
        <v>54</v>
      </c>
      <c s="37">
        <v>1</v>
      </c>
      <c s="36">
        <v>0</v>
      </c>
      <c s="36">
        <f>ROUND(G1509*H1509,6)</f>
      </c>
      <c r="L1509" s="38">
        <v>0</v>
      </c>
      <c s="32">
        <f>ROUND(ROUND(L1509,2)*ROUND(G1509,3),2)</f>
      </c>
      <c s="36" t="s">
        <v>55</v>
      </c>
      <c>
        <f>(M1509*21)/100</f>
      </c>
      <c t="s">
        <v>28</v>
      </c>
    </row>
    <row r="1510" spans="1:5" ht="25.5">
      <c r="A1510" s="35" t="s">
        <v>56</v>
      </c>
      <c r="E1510" s="39" t="s">
        <v>2110</v>
      </c>
    </row>
    <row r="1511" spans="1:5" ht="12.75">
      <c r="A1511" s="35" t="s">
        <v>57</v>
      </c>
      <c r="E1511" s="40" t="s">
        <v>5</v>
      </c>
    </row>
    <row r="1512" spans="1:5" ht="12.75">
      <c r="A1512" t="s">
        <v>58</v>
      </c>
      <c r="E1512" s="39" t="s">
        <v>5</v>
      </c>
    </row>
    <row r="1513" spans="1:16" ht="25.5">
      <c r="A1513" t="s">
        <v>50</v>
      </c>
      <c s="34" t="s">
        <v>2111</v>
      </c>
      <c s="34" t="s">
        <v>2112</v>
      </c>
      <c s="35" t="s">
        <v>5</v>
      </c>
      <c s="6" t="s">
        <v>2113</v>
      </c>
      <c s="36" t="s">
        <v>54</v>
      </c>
      <c s="37">
        <v>1</v>
      </c>
      <c s="36">
        <v>0</v>
      </c>
      <c s="36">
        <f>ROUND(G1513*H1513,6)</f>
      </c>
      <c r="L1513" s="38">
        <v>0</v>
      </c>
      <c s="32">
        <f>ROUND(ROUND(L1513,2)*ROUND(G1513,3),2)</f>
      </c>
      <c s="36" t="s">
        <v>55</v>
      </c>
      <c>
        <f>(M1513*21)/100</f>
      </c>
      <c t="s">
        <v>28</v>
      </c>
    </row>
    <row r="1514" spans="1:5" ht="25.5">
      <c r="A1514" s="35" t="s">
        <v>56</v>
      </c>
      <c r="E1514" s="39" t="s">
        <v>2113</v>
      </c>
    </row>
    <row r="1515" spans="1:5" ht="12.75">
      <c r="A1515" s="35" t="s">
        <v>57</v>
      </c>
      <c r="E1515" s="40" t="s">
        <v>5</v>
      </c>
    </row>
    <row r="1516" spans="1:5" ht="12.75">
      <c r="A1516" t="s">
        <v>58</v>
      </c>
      <c r="E1516" s="39" t="s">
        <v>5</v>
      </c>
    </row>
    <row r="1517" spans="1:16" ht="25.5">
      <c r="A1517" t="s">
        <v>50</v>
      </c>
      <c s="34" t="s">
        <v>2114</v>
      </c>
      <c s="34" t="s">
        <v>2115</v>
      </c>
      <c s="35" t="s">
        <v>5</v>
      </c>
      <c s="6" t="s">
        <v>2116</v>
      </c>
      <c s="36" t="s">
        <v>54</v>
      </c>
      <c s="37">
        <v>1</v>
      </c>
      <c s="36">
        <v>0</v>
      </c>
      <c s="36">
        <f>ROUND(G1517*H1517,6)</f>
      </c>
      <c r="L1517" s="38">
        <v>0</v>
      </c>
      <c s="32">
        <f>ROUND(ROUND(L1517,2)*ROUND(G1517,3),2)</f>
      </c>
      <c s="36" t="s">
        <v>55</v>
      </c>
      <c>
        <f>(M1517*21)/100</f>
      </c>
      <c t="s">
        <v>28</v>
      </c>
    </row>
    <row r="1518" spans="1:5" ht="25.5">
      <c r="A1518" s="35" t="s">
        <v>56</v>
      </c>
      <c r="E1518" s="39" t="s">
        <v>2116</v>
      </c>
    </row>
    <row r="1519" spans="1:5" ht="12.75">
      <c r="A1519" s="35" t="s">
        <v>57</v>
      </c>
      <c r="E1519" s="40" t="s">
        <v>5</v>
      </c>
    </row>
    <row r="1520" spans="1:5" ht="12.75">
      <c r="A1520" t="s">
        <v>58</v>
      </c>
      <c r="E1520" s="39" t="s">
        <v>5</v>
      </c>
    </row>
    <row r="1521" spans="1:16" ht="25.5">
      <c r="A1521" t="s">
        <v>50</v>
      </c>
      <c s="34" t="s">
        <v>2117</v>
      </c>
      <c s="34" t="s">
        <v>2118</v>
      </c>
      <c s="35" t="s">
        <v>5</v>
      </c>
      <c s="6" t="s">
        <v>2119</v>
      </c>
      <c s="36" t="s">
        <v>54</v>
      </c>
      <c s="37">
        <v>1</v>
      </c>
      <c s="36">
        <v>0</v>
      </c>
      <c s="36">
        <f>ROUND(G1521*H1521,6)</f>
      </c>
      <c r="L1521" s="38">
        <v>0</v>
      </c>
      <c s="32">
        <f>ROUND(ROUND(L1521,2)*ROUND(G1521,3),2)</f>
      </c>
      <c s="36" t="s">
        <v>55</v>
      </c>
      <c>
        <f>(M1521*21)/100</f>
      </c>
      <c t="s">
        <v>28</v>
      </c>
    </row>
    <row r="1522" spans="1:5" ht="25.5">
      <c r="A1522" s="35" t="s">
        <v>56</v>
      </c>
      <c r="E1522" s="39" t="s">
        <v>2119</v>
      </c>
    </row>
    <row r="1523" spans="1:5" ht="12.75">
      <c r="A1523" s="35" t="s">
        <v>57</v>
      </c>
      <c r="E1523" s="40" t="s">
        <v>5</v>
      </c>
    </row>
    <row r="1524" spans="1:5" ht="12.75">
      <c r="A1524" t="s">
        <v>58</v>
      </c>
      <c r="E1524" s="39" t="s">
        <v>5</v>
      </c>
    </row>
    <row r="1525" spans="1:16" ht="25.5">
      <c r="A1525" t="s">
        <v>50</v>
      </c>
      <c s="34" t="s">
        <v>2120</v>
      </c>
      <c s="34" t="s">
        <v>2121</v>
      </c>
      <c s="35" t="s">
        <v>5</v>
      </c>
      <c s="6" t="s">
        <v>2122</v>
      </c>
      <c s="36" t="s">
        <v>54</v>
      </c>
      <c s="37">
        <v>1</v>
      </c>
      <c s="36">
        <v>0</v>
      </c>
      <c s="36">
        <f>ROUND(G1525*H1525,6)</f>
      </c>
      <c r="L1525" s="38">
        <v>0</v>
      </c>
      <c s="32">
        <f>ROUND(ROUND(L1525,2)*ROUND(G1525,3),2)</f>
      </c>
      <c s="36" t="s">
        <v>55</v>
      </c>
      <c>
        <f>(M1525*21)/100</f>
      </c>
      <c t="s">
        <v>28</v>
      </c>
    </row>
    <row r="1526" spans="1:5" ht="25.5">
      <c r="A1526" s="35" t="s">
        <v>56</v>
      </c>
      <c r="E1526" s="39" t="s">
        <v>2122</v>
      </c>
    </row>
    <row r="1527" spans="1:5" ht="12.75">
      <c r="A1527" s="35" t="s">
        <v>57</v>
      </c>
      <c r="E1527" s="40" t="s">
        <v>5</v>
      </c>
    </row>
    <row r="1528" spans="1:5" ht="12.75">
      <c r="A1528" t="s">
        <v>58</v>
      </c>
      <c r="E1528" s="39" t="s">
        <v>5</v>
      </c>
    </row>
    <row r="1529" spans="1:16" ht="25.5">
      <c r="A1529" t="s">
        <v>50</v>
      </c>
      <c s="34" t="s">
        <v>2123</v>
      </c>
      <c s="34" t="s">
        <v>2124</v>
      </c>
      <c s="35" t="s">
        <v>5</v>
      </c>
      <c s="6" t="s">
        <v>2125</v>
      </c>
      <c s="36" t="s">
        <v>54</v>
      </c>
      <c s="37">
        <v>17</v>
      </c>
      <c s="36">
        <v>0</v>
      </c>
      <c s="36">
        <f>ROUND(G1529*H1529,6)</f>
      </c>
      <c r="L1529" s="38">
        <v>0</v>
      </c>
      <c s="32">
        <f>ROUND(ROUND(L1529,2)*ROUND(G1529,3),2)</f>
      </c>
      <c s="36" t="s">
        <v>184</v>
      </c>
      <c>
        <f>(M1529*21)/100</f>
      </c>
      <c t="s">
        <v>28</v>
      </c>
    </row>
    <row r="1530" spans="1:5" ht="25.5">
      <c r="A1530" s="35" t="s">
        <v>56</v>
      </c>
      <c r="E1530" s="39" t="s">
        <v>2125</v>
      </c>
    </row>
    <row r="1531" spans="1:5" ht="12.75">
      <c r="A1531" s="35" t="s">
        <v>57</v>
      </c>
      <c r="E1531" s="40" t="s">
        <v>5</v>
      </c>
    </row>
    <row r="1532" spans="1:5" ht="12.75">
      <c r="A1532" t="s">
        <v>58</v>
      </c>
      <c r="E1532" s="39" t="s">
        <v>5</v>
      </c>
    </row>
    <row r="1533" spans="1:16" ht="12.75">
      <c r="A1533" t="s">
        <v>50</v>
      </c>
      <c s="34" t="s">
        <v>2126</v>
      </c>
      <c s="34" t="s">
        <v>2127</v>
      </c>
      <c s="35" t="s">
        <v>5</v>
      </c>
      <c s="6" t="s">
        <v>2128</v>
      </c>
      <c s="36" t="s">
        <v>54</v>
      </c>
      <c s="37">
        <v>1</v>
      </c>
      <c s="36">
        <v>0</v>
      </c>
      <c s="36">
        <f>ROUND(G1533*H1533,6)</f>
      </c>
      <c r="L1533" s="38">
        <v>0</v>
      </c>
      <c s="32">
        <f>ROUND(ROUND(L1533,2)*ROUND(G1533,3),2)</f>
      </c>
      <c s="36" t="s">
        <v>55</v>
      </c>
      <c>
        <f>(M1533*21)/100</f>
      </c>
      <c t="s">
        <v>28</v>
      </c>
    </row>
    <row r="1534" spans="1:5" ht="12.75">
      <c r="A1534" s="35" t="s">
        <v>56</v>
      </c>
      <c r="E1534" s="39" t="s">
        <v>2128</v>
      </c>
    </row>
    <row r="1535" spans="1:5" ht="12.75">
      <c r="A1535" s="35" t="s">
        <v>57</v>
      </c>
      <c r="E1535" s="40" t="s">
        <v>5</v>
      </c>
    </row>
    <row r="1536" spans="1:5" ht="12.75">
      <c r="A1536" t="s">
        <v>58</v>
      </c>
      <c r="E1536" s="39" t="s">
        <v>5</v>
      </c>
    </row>
    <row r="1537" spans="1:16" ht="12.75">
      <c r="A1537" t="s">
        <v>50</v>
      </c>
      <c s="34" t="s">
        <v>2129</v>
      </c>
      <c s="34" t="s">
        <v>2130</v>
      </c>
      <c s="35" t="s">
        <v>5</v>
      </c>
      <c s="6" t="s">
        <v>2131</v>
      </c>
      <c s="36" t="s">
        <v>54</v>
      </c>
      <c s="37">
        <v>1</v>
      </c>
      <c s="36">
        <v>0</v>
      </c>
      <c s="36">
        <f>ROUND(G1537*H1537,6)</f>
      </c>
      <c r="L1537" s="38">
        <v>0</v>
      </c>
      <c s="32">
        <f>ROUND(ROUND(L1537,2)*ROUND(G1537,3),2)</f>
      </c>
      <c s="36" t="s">
        <v>55</v>
      </c>
      <c>
        <f>(M1537*21)/100</f>
      </c>
      <c t="s">
        <v>28</v>
      </c>
    </row>
    <row r="1538" spans="1:5" ht="12.75">
      <c r="A1538" s="35" t="s">
        <v>56</v>
      </c>
      <c r="E1538" s="39" t="s">
        <v>2131</v>
      </c>
    </row>
    <row r="1539" spans="1:5" ht="12.75">
      <c r="A1539" s="35" t="s">
        <v>57</v>
      </c>
      <c r="E1539" s="40" t="s">
        <v>5</v>
      </c>
    </row>
    <row r="1540" spans="1:5" ht="12.75">
      <c r="A1540" t="s">
        <v>58</v>
      </c>
      <c r="E1540" s="39" t="s">
        <v>5</v>
      </c>
    </row>
    <row r="1541" spans="1:16" ht="12.75">
      <c r="A1541" t="s">
        <v>50</v>
      </c>
      <c s="34" t="s">
        <v>2132</v>
      </c>
      <c s="34" t="s">
        <v>2133</v>
      </c>
      <c s="35" t="s">
        <v>5</v>
      </c>
      <c s="6" t="s">
        <v>2134</v>
      </c>
      <c s="36" t="s">
        <v>54</v>
      </c>
      <c s="37">
        <v>1</v>
      </c>
      <c s="36">
        <v>0</v>
      </c>
      <c s="36">
        <f>ROUND(G1541*H1541,6)</f>
      </c>
      <c r="L1541" s="38">
        <v>0</v>
      </c>
      <c s="32">
        <f>ROUND(ROUND(L1541,2)*ROUND(G1541,3),2)</f>
      </c>
      <c s="36" t="s">
        <v>55</v>
      </c>
      <c>
        <f>(M1541*21)/100</f>
      </c>
      <c t="s">
        <v>28</v>
      </c>
    </row>
    <row r="1542" spans="1:5" ht="12.75">
      <c r="A1542" s="35" t="s">
        <v>56</v>
      </c>
      <c r="E1542" s="39" t="s">
        <v>2134</v>
      </c>
    </row>
    <row r="1543" spans="1:5" ht="12.75">
      <c r="A1543" s="35" t="s">
        <v>57</v>
      </c>
      <c r="E1543" s="40" t="s">
        <v>5</v>
      </c>
    </row>
    <row r="1544" spans="1:5" ht="12.75">
      <c r="A1544" t="s">
        <v>58</v>
      </c>
      <c r="E1544" s="39" t="s">
        <v>5</v>
      </c>
    </row>
    <row r="1545" spans="1:16" ht="12.75">
      <c r="A1545" t="s">
        <v>50</v>
      </c>
      <c s="34" t="s">
        <v>2135</v>
      </c>
      <c s="34" t="s">
        <v>2136</v>
      </c>
      <c s="35" t="s">
        <v>5</v>
      </c>
      <c s="6" t="s">
        <v>2137</v>
      </c>
      <c s="36" t="s">
        <v>54</v>
      </c>
      <c s="37">
        <v>1</v>
      </c>
      <c s="36">
        <v>0</v>
      </c>
      <c s="36">
        <f>ROUND(G1545*H1545,6)</f>
      </c>
      <c r="L1545" s="38">
        <v>0</v>
      </c>
      <c s="32">
        <f>ROUND(ROUND(L1545,2)*ROUND(G1545,3),2)</f>
      </c>
      <c s="36" t="s">
        <v>55</v>
      </c>
      <c>
        <f>(M1545*21)/100</f>
      </c>
      <c t="s">
        <v>28</v>
      </c>
    </row>
    <row r="1546" spans="1:5" ht="12.75">
      <c r="A1546" s="35" t="s">
        <v>56</v>
      </c>
      <c r="E1546" s="39" t="s">
        <v>2137</v>
      </c>
    </row>
    <row r="1547" spans="1:5" ht="12.75">
      <c r="A1547" s="35" t="s">
        <v>57</v>
      </c>
      <c r="E1547" s="40" t="s">
        <v>5</v>
      </c>
    </row>
    <row r="1548" spans="1:5" ht="12.75">
      <c r="A1548" t="s">
        <v>58</v>
      </c>
      <c r="E1548" s="39" t="s">
        <v>5</v>
      </c>
    </row>
    <row r="1549" spans="1:16" ht="12.75">
      <c r="A1549" t="s">
        <v>50</v>
      </c>
      <c s="34" t="s">
        <v>2138</v>
      </c>
      <c s="34" t="s">
        <v>2139</v>
      </c>
      <c s="35" t="s">
        <v>5</v>
      </c>
      <c s="6" t="s">
        <v>2140</v>
      </c>
      <c s="36" t="s">
        <v>54</v>
      </c>
      <c s="37">
        <v>1</v>
      </c>
      <c s="36">
        <v>0</v>
      </c>
      <c s="36">
        <f>ROUND(G1549*H1549,6)</f>
      </c>
      <c r="L1549" s="38">
        <v>0</v>
      </c>
      <c s="32">
        <f>ROUND(ROUND(L1549,2)*ROUND(G1549,3),2)</f>
      </c>
      <c s="36" t="s">
        <v>55</v>
      </c>
      <c>
        <f>(M1549*21)/100</f>
      </c>
      <c t="s">
        <v>28</v>
      </c>
    </row>
    <row r="1550" spans="1:5" ht="12.75">
      <c r="A1550" s="35" t="s">
        <v>56</v>
      </c>
      <c r="E1550" s="39" t="s">
        <v>2140</v>
      </c>
    </row>
    <row r="1551" spans="1:5" ht="12.75">
      <c r="A1551" s="35" t="s">
        <v>57</v>
      </c>
      <c r="E1551" s="40" t="s">
        <v>5</v>
      </c>
    </row>
    <row r="1552" spans="1:5" ht="12.75">
      <c r="A1552" t="s">
        <v>58</v>
      </c>
      <c r="E1552" s="39" t="s">
        <v>5</v>
      </c>
    </row>
    <row r="1553" spans="1:16" ht="25.5">
      <c r="A1553" t="s">
        <v>50</v>
      </c>
      <c s="34" t="s">
        <v>2141</v>
      </c>
      <c s="34" t="s">
        <v>2142</v>
      </c>
      <c s="35" t="s">
        <v>5</v>
      </c>
      <c s="6" t="s">
        <v>2143</v>
      </c>
      <c s="36" t="s">
        <v>54</v>
      </c>
      <c s="37">
        <v>1</v>
      </c>
      <c s="36">
        <v>0</v>
      </c>
      <c s="36">
        <f>ROUND(G1553*H1553,6)</f>
      </c>
      <c r="L1553" s="38">
        <v>0</v>
      </c>
      <c s="32">
        <f>ROUND(ROUND(L1553,2)*ROUND(G1553,3),2)</f>
      </c>
      <c s="36" t="s">
        <v>55</v>
      </c>
      <c>
        <f>(M1553*21)/100</f>
      </c>
      <c t="s">
        <v>28</v>
      </c>
    </row>
    <row r="1554" spans="1:5" ht="25.5">
      <c r="A1554" s="35" t="s">
        <v>56</v>
      </c>
      <c r="E1554" s="39" t="s">
        <v>2143</v>
      </c>
    </row>
    <row r="1555" spans="1:5" ht="12.75">
      <c r="A1555" s="35" t="s">
        <v>57</v>
      </c>
      <c r="E1555" s="40" t="s">
        <v>5</v>
      </c>
    </row>
    <row r="1556" spans="1:5" ht="12.75">
      <c r="A1556" t="s">
        <v>58</v>
      </c>
      <c r="E1556" s="39" t="s">
        <v>5</v>
      </c>
    </row>
    <row r="1557" spans="1:16" ht="12.75">
      <c r="A1557" t="s">
        <v>50</v>
      </c>
      <c s="34" t="s">
        <v>2144</v>
      </c>
      <c s="34" t="s">
        <v>2145</v>
      </c>
      <c s="35" t="s">
        <v>5</v>
      </c>
      <c s="6" t="s">
        <v>2146</v>
      </c>
      <c s="36" t="s">
        <v>54</v>
      </c>
      <c s="37">
        <v>1</v>
      </c>
      <c s="36">
        <v>0</v>
      </c>
      <c s="36">
        <f>ROUND(G1557*H1557,6)</f>
      </c>
      <c r="L1557" s="38">
        <v>0</v>
      </c>
      <c s="32">
        <f>ROUND(ROUND(L1557,2)*ROUND(G1557,3),2)</f>
      </c>
      <c s="36" t="s">
        <v>55</v>
      </c>
      <c>
        <f>(M1557*21)/100</f>
      </c>
      <c t="s">
        <v>28</v>
      </c>
    </row>
    <row r="1558" spans="1:5" ht="12.75">
      <c r="A1558" s="35" t="s">
        <v>56</v>
      </c>
      <c r="E1558" s="39" t="s">
        <v>2146</v>
      </c>
    </row>
    <row r="1559" spans="1:5" ht="12.75">
      <c r="A1559" s="35" t="s">
        <v>57</v>
      </c>
      <c r="E1559" s="40" t="s">
        <v>5</v>
      </c>
    </row>
    <row r="1560" spans="1:5" ht="12.75">
      <c r="A1560" t="s">
        <v>58</v>
      </c>
      <c r="E1560" s="39" t="s">
        <v>5</v>
      </c>
    </row>
    <row r="1561" spans="1:16" ht="25.5">
      <c r="A1561" t="s">
        <v>50</v>
      </c>
      <c s="34" t="s">
        <v>2147</v>
      </c>
      <c s="34" t="s">
        <v>2148</v>
      </c>
      <c s="35" t="s">
        <v>5</v>
      </c>
      <c s="6" t="s">
        <v>2149</v>
      </c>
      <c s="36" t="s">
        <v>54</v>
      </c>
      <c s="37">
        <v>1</v>
      </c>
      <c s="36">
        <v>0</v>
      </c>
      <c s="36">
        <f>ROUND(G1561*H1561,6)</f>
      </c>
      <c r="L1561" s="38">
        <v>0</v>
      </c>
      <c s="32">
        <f>ROUND(ROUND(L1561,2)*ROUND(G1561,3),2)</f>
      </c>
      <c s="36" t="s">
        <v>55</v>
      </c>
      <c>
        <f>(M1561*21)/100</f>
      </c>
      <c t="s">
        <v>28</v>
      </c>
    </row>
    <row r="1562" spans="1:5" ht="25.5">
      <c r="A1562" s="35" t="s">
        <v>56</v>
      </c>
      <c r="E1562" s="39" t="s">
        <v>2149</v>
      </c>
    </row>
    <row r="1563" spans="1:5" ht="12.75">
      <c r="A1563" s="35" t="s">
        <v>57</v>
      </c>
      <c r="E1563" s="40" t="s">
        <v>5</v>
      </c>
    </row>
    <row r="1564" spans="1:5" ht="12.75">
      <c r="A1564" t="s">
        <v>58</v>
      </c>
      <c r="E1564" s="39" t="s">
        <v>5</v>
      </c>
    </row>
    <row r="1565" spans="1:16" ht="12.75">
      <c r="A1565" t="s">
        <v>50</v>
      </c>
      <c s="34" t="s">
        <v>2150</v>
      </c>
      <c s="34" t="s">
        <v>2151</v>
      </c>
      <c s="35" t="s">
        <v>5</v>
      </c>
      <c s="6" t="s">
        <v>2152</v>
      </c>
      <c s="36" t="s">
        <v>54</v>
      </c>
      <c s="37">
        <v>1</v>
      </c>
      <c s="36">
        <v>0</v>
      </c>
      <c s="36">
        <f>ROUND(G1565*H1565,6)</f>
      </c>
      <c r="L1565" s="38">
        <v>0</v>
      </c>
      <c s="32">
        <f>ROUND(ROUND(L1565,2)*ROUND(G1565,3),2)</f>
      </c>
      <c s="36" t="s">
        <v>55</v>
      </c>
      <c>
        <f>(M1565*21)/100</f>
      </c>
      <c t="s">
        <v>28</v>
      </c>
    </row>
    <row r="1566" spans="1:5" ht="12.75">
      <c r="A1566" s="35" t="s">
        <v>56</v>
      </c>
      <c r="E1566" s="39" t="s">
        <v>2152</v>
      </c>
    </row>
    <row r="1567" spans="1:5" ht="12.75">
      <c r="A1567" s="35" t="s">
        <v>57</v>
      </c>
      <c r="E1567" s="40" t="s">
        <v>5</v>
      </c>
    </row>
    <row r="1568" spans="1:5" ht="12.75">
      <c r="A1568" t="s">
        <v>58</v>
      </c>
      <c r="E1568" s="39" t="s">
        <v>5</v>
      </c>
    </row>
    <row r="1569" spans="1:16" ht="12.75">
      <c r="A1569" t="s">
        <v>50</v>
      </c>
      <c s="34" t="s">
        <v>2153</v>
      </c>
      <c s="34" t="s">
        <v>2154</v>
      </c>
      <c s="35" t="s">
        <v>5</v>
      </c>
      <c s="6" t="s">
        <v>2155</v>
      </c>
      <c s="36" t="s">
        <v>54</v>
      </c>
      <c s="37">
        <v>1</v>
      </c>
      <c s="36">
        <v>0</v>
      </c>
      <c s="36">
        <f>ROUND(G1569*H1569,6)</f>
      </c>
      <c r="L1569" s="38">
        <v>0</v>
      </c>
      <c s="32">
        <f>ROUND(ROUND(L1569,2)*ROUND(G1569,3),2)</f>
      </c>
      <c s="36" t="s">
        <v>55</v>
      </c>
      <c>
        <f>(M1569*21)/100</f>
      </c>
      <c t="s">
        <v>28</v>
      </c>
    </row>
    <row r="1570" spans="1:5" ht="12.75">
      <c r="A1570" s="35" t="s">
        <v>56</v>
      </c>
      <c r="E1570" s="39" t="s">
        <v>2155</v>
      </c>
    </row>
    <row r="1571" spans="1:5" ht="12.75">
      <c r="A1571" s="35" t="s">
        <v>57</v>
      </c>
      <c r="E1571" s="40" t="s">
        <v>5</v>
      </c>
    </row>
    <row r="1572" spans="1:5" ht="12.75">
      <c r="A1572" t="s">
        <v>58</v>
      </c>
      <c r="E1572" s="39" t="s">
        <v>5</v>
      </c>
    </row>
    <row r="1573" spans="1:16" ht="12.75">
      <c r="A1573" t="s">
        <v>50</v>
      </c>
      <c s="34" t="s">
        <v>2156</v>
      </c>
      <c s="34" t="s">
        <v>2157</v>
      </c>
      <c s="35" t="s">
        <v>5</v>
      </c>
      <c s="6" t="s">
        <v>2158</v>
      </c>
      <c s="36" t="s">
        <v>54</v>
      </c>
      <c s="37">
        <v>1</v>
      </c>
      <c s="36">
        <v>0</v>
      </c>
      <c s="36">
        <f>ROUND(G1573*H1573,6)</f>
      </c>
      <c r="L1573" s="38">
        <v>0</v>
      </c>
      <c s="32">
        <f>ROUND(ROUND(L1573,2)*ROUND(G1573,3),2)</f>
      </c>
      <c s="36" t="s">
        <v>55</v>
      </c>
      <c>
        <f>(M1573*21)/100</f>
      </c>
      <c t="s">
        <v>28</v>
      </c>
    </row>
    <row r="1574" spans="1:5" ht="12.75">
      <c r="A1574" s="35" t="s">
        <v>56</v>
      </c>
      <c r="E1574" s="39" t="s">
        <v>2158</v>
      </c>
    </row>
    <row r="1575" spans="1:5" ht="12.75">
      <c r="A1575" s="35" t="s">
        <v>57</v>
      </c>
      <c r="E1575" s="40" t="s">
        <v>5</v>
      </c>
    </row>
    <row r="1576" spans="1:5" ht="12.75">
      <c r="A1576" t="s">
        <v>58</v>
      </c>
      <c r="E1576" s="39" t="s">
        <v>5</v>
      </c>
    </row>
    <row r="1577" spans="1:16" ht="12.75">
      <c r="A1577" t="s">
        <v>50</v>
      </c>
      <c s="34" t="s">
        <v>2159</v>
      </c>
      <c s="34" t="s">
        <v>2160</v>
      </c>
      <c s="35" t="s">
        <v>5</v>
      </c>
      <c s="6" t="s">
        <v>2161</v>
      </c>
      <c s="36" t="s">
        <v>54</v>
      </c>
      <c s="37">
        <v>1</v>
      </c>
      <c s="36">
        <v>0</v>
      </c>
      <c s="36">
        <f>ROUND(G1577*H1577,6)</f>
      </c>
      <c r="L1577" s="38">
        <v>0</v>
      </c>
      <c s="32">
        <f>ROUND(ROUND(L1577,2)*ROUND(G1577,3),2)</f>
      </c>
      <c s="36" t="s">
        <v>55</v>
      </c>
      <c>
        <f>(M1577*21)/100</f>
      </c>
      <c t="s">
        <v>28</v>
      </c>
    </row>
    <row r="1578" spans="1:5" ht="12.75">
      <c r="A1578" s="35" t="s">
        <v>56</v>
      </c>
      <c r="E1578" s="39" t="s">
        <v>2161</v>
      </c>
    </row>
    <row r="1579" spans="1:5" ht="12.75">
      <c r="A1579" s="35" t="s">
        <v>57</v>
      </c>
      <c r="E1579" s="40" t="s">
        <v>5</v>
      </c>
    </row>
    <row r="1580" spans="1:5" ht="12.75">
      <c r="A1580" t="s">
        <v>58</v>
      </c>
      <c r="E1580" s="39" t="s">
        <v>5</v>
      </c>
    </row>
    <row r="1581" spans="1:16" ht="12.75">
      <c r="A1581" t="s">
        <v>50</v>
      </c>
      <c s="34" t="s">
        <v>2162</v>
      </c>
      <c s="34" t="s">
        <v>2163</v>
      </c>
      <c s="35" t="s">
        <v>5</v>
      </c>
      <c s="6" t="s">
        <v>2164</v>
      </c>
      <c s="36" t="s">
        <v>54</v>
      </c>
      <c s="37">
        <v>1</v>
      </c>
      <c s="36">
        <v>0</v>
      </c>
      <c s="36">
        <f>ROUND(G1581*H1581,6)</f>
      </c>
      <c r="L1581" s="38">
        <v>0</v>
      </c>
      <c s="32">
        <f>ROUND(ROUND(L1581,2)*ROUND(G1581,3),2)</f>
      </c>
      <c s="36" t="s">
        <v>55</v>
      </c>
      <c>
        <f>(M1581*21)/100</f>
      </c>
      <c t="s">
        <v>28</v>
      </c>
    </row>
    <row r="1582" spans="1:5" ht="12.75">
      <c r="A1582" s="35" t="s">
        <v>56</v>
      </c>
      <c r="E1582" s="39" t="s">
        <v>2164</v>
      </c>
    </row>
    <row r="1583" spans="1:5" ht="12.75">
      <c r="A1583" s="35" t="s">
        <v>57</v>
      </c>
      <c r="E1583" s="40" t="s">
        <v>5</v>
      </c>
    </row>
    <row r="1584" spans="1:5" ht="12.75">
      <c r="A1584" t="s">
        <v>58</v>
      </c>
      <c r="E1584" s="39" t="s">
        <v>5</v>
      </c>
    </row>
    <row r="1585" spans="1:16" ht="25.5">
      <c r="A1585" t="s">
        <v>50</v>
      </c>
      <c s="34" t="s">
        <v>2165</v>
      </c>
      <c s="34" t="s">
        <v>2166</v>
      </c>
      <c s="35" t="s">
        <v>5</v>
      </c>
      <c s="6" t="s">
        <v>2167</v>
      </c>
      <c s="36" t="s">
        <v>54</v>
      </c>
      <c s="37">
        <v>1</v>
      </c>
      <c s="36">
        <v>0</v>
      </c>
      <c s="36">
        <f>ROUND(G1585*H1585,6)</f>
      </c>
      <c r="L1585" s="38">
        <v>0</v>
      </c>
      <c s="32">
        <f>ROUND(ROUND(L1585,2)*ROUND(G1585,3),2)</f>
      </c>
      <c s="36" t="s">
        <v>55</v>
      </c>
      <c>
        <f>(M1585*21)/100</f>
      </c>
      <c t="s">
        <v>28</v>
      </c>
    </row>
    <row r="1586" spans="1:5" ht="25.5">
      <c r="A1586" s="35" t="s">
        <v>56</v>
      </c>
      <c r="E1586" s="39" t="s">
        <v>2167</v>
      </c>
    </row>
    <row r="1587" spans="1:5" ht="12.75">
      <c r="A1587" s="35" t="s">
        <v>57</v>
      </c>
      <c r="E1587" s="40" t="s">
        <v>5</v>
      </c>
    </row>
    <row r="1588" spans="1:5" ht="12.75">
      <c r="A1588" t="s">
        <v>58</v>
      </c>
      <c r="E1588" s="39" t="s">
        <v>5</v>
      </c>
    </row>
    <row r="1589" spans="1:16" ht="25.5">
      <c r="A1589" t="s">
        <v>50</v>
      </c>
      <c s="34" t="s">
        <v>2168</v>
      </c>
      <c s="34" t="s">
        <v>2169</v>
      </c>
      <c s="35" t="s">
        <v>5</v>
      </c>
      <c s="6" t="s">
        <v>2170</v>
      </c>
      <c s="36" t="s">
        <v>54</v>
      </c>
      <c s="37">
        <v>1</v>
      </c>
      <c s="36">
        <v>0</v>
      </c>
      <c s="36">
        <f>ROUND(G1589*H1589,6)</f>
      </c>
      <c r="L1589" s="38">
        <v>0</v>
      </c>
      <c s="32">
        <f>ROUND(ROUND(L1589,2)*ROUND(G1589,3),2)</f>
      </c>
      <c s="36" t="s">
        <v>55</v>
      </c>
      <c>
        <f>(M1589*21)/100</f>
      </c>
      <c t="s">
        <v>28</v>
      </c>
    </row>
    <row r="1590" spans="1:5" ht="25.5">
      <c r="A1590" s="35" t="s">
        <v>56</v>
      </c>
      <c r="E1590" s="39" t="s">
        <v>2170</v>
      </c>
    </row>
    <row r="1591" spans="1:5" ht="12.75">
      <c r="A1591" s="35" t="s">
        <v>57</v>
      </c>
      <c r="E1591" s="40" t="s">
        <v>5</v>
      </c>
    </row>
    <row r="1592" spans="1:5" ht="12.75">
      <c r="A1592" t="s">
        <v>58</v>
      </c>
      <c r="E1592" s="39" t="s">
        <v>5</v>
      </c>
    </row>
    <row r="1593" spans="1:16" ht="12.75">
      <c r="A1593" t="s">
        <v>50</v>
      </c>
      <c s="34" t="s">
        <v>2171</v>
      </c>
      <c s="34" t="s">
        <v>2172</v>
      </c>
      <c s="35" t="s">
        <v>5</v>
      </c>
      <c s="6" t="s">
        <v>2173</v>
      </c>
      <c s="36" t="s">
        <v>54</v>
      </c>
      <c s="37">
        <v>1</v>
      </c>
      <c s="36">
        <v>0</v>
      </c>
      <c s="36">
        <f>ROUND(G1593*H1593,6)</f>
      </c>
      <c r="L1593" s="38">
        <v>0</v>
      </c>
      <c s="32">
        <f>ROUND(ROUND(L1593,2)*ROUND(G1593,3),2)</f>
      </c>
      <c s="36" t="s">
        <v>55</v>
      </c>
      <c>
        <f>(M1593*21)/100</f>
      </c>
      <c t="s">
        <v>28</v>
      </c>
    </row>
    <row r="1594" spans="1:5" ht="12.75">
      <c r="A1594" s="35" t="s">
        <v>56</v>
      </c>
      <c r="E1594" s="39" t="s">
        <v>2173</v>
      </c>
    </row>
    <row r="1595" spans="1:5" ht="12.75">
      <c r="A1595" s="35" t="s">
        <v>57</v>
      </c>
      <c r="E1595" s="40" t="s">
        <v>5</v>
      </c>
    </row>
    <row r="1596" spans="1:5" ht="12.75">
      <c r="A1596" t="s">
        <v>58</v>
      </c>
      <c r="E1596" s="39" t="s">
        <v>5</v>
      </c>
    </row>
    <row r="1597" spans="1:16" ht="12.75">
      <c r="A1597" t="s">
        <v>50</v>
      </c>
      <c s="34" t="s">
        <v>2174</v>
      </c>
      <c s="34" t="s">
        <v>2175</v>
      </c>
      <c s="35" t="s">
        <v>5</v>
      </c>
      <c s="6" t="s">
        <v>2176</v>
      </c>
      <c s="36" t="s">
        <v>54</v>
      </c>
      <c s="37">
        <v>1</v>
      </c>
      <c s="36">
        <v>0</v>
      </c>
      <c s="36">
        <f>ROUND(G1597*H1597,6)</f>
      </c>
      <c r="L1597" s="38">
        <v>0</v>
      </c>
      <c s="32">
        <f>ROUND(ROUND(L1597,2)*ROUND(G1597,3),2)</f>
      </c>
      <c s="36" t="s">
        <v>55</v>
      </c>
      <c>
        <f>(M1597*21)/100</f>
      </c>
      <c t="s">
        <v>28</v>
      </c>
    </row>
    <row r="1598" spans="1:5" ht="12.75">
      <c r="A1598" s="35" t="s">
        <v>56</v>
      </c>
      <c r="E1598" s="39" t="s">
        <v>2176</v>
      </c>
    </row>
    <row r="1599" spans="1:5" ht="12.75">
      <c r="A1599" s="35" t="s">
        <v>57</v>
      </c>
      <c r="E1599" s="40" t="s">
        <v>5</v>
      </c>
    </row>
    <row r="1600" spans="1:5" ht="12.75">
      <c r="A1600" t="s">
        <v>58</v>
      </c>
      <c r="E1600" s="39" t="s">
        <v>5</v>
      </c>
    </row>
    <row r="1601" spans="1:16" ht="25.5">
      <c r="A1601" t="s">
        <v>50</v>
      </c>
      <c s="34" t="s">
        <v>2177</v>
      </c>
      <c s="34" t="s">
        <v>2178</v>
      </c>
      <c s="35" t="s">
        <v>5</v>
      </c>
      <c s="6" t="s">
        <v>2179</v>
      </c>
      <c s="36" t="s">
        <v>54</v>
      </c>
      <c s="37">
        <v>9</v>
      </c>
      <c s="36">
        <v>0</v>
      </c>
      <c s="36">
        <f>ROUND(G1601*H1601,6)</f>
      </c>
      <c r="L1601" s="38">
        <v>0</v>
      </c>
      <c s="32">
        <f>ROUND(ROUND(L1601,2)*ROUND(G1601,3),2)</f>
      </c>
      <c s="36" t="s">
        <v>184</v>
      </c>
      <c>
        <f>(M1601*21)/100</f>
      </c>
      <c t="s">
        <v>28</v>
      </c>
    </row>
    <row r="1602" spans="1:5" ht="25.5">
      <c r="A1602" s="35" t="s">
        <v>56</v>
      </c>
      <c r="E1602" s="39" t="s">
        <v>2179</v>
      </c>
    </row>
    <row r="1603" spans="1:5" ht="12.75">
      <c r="A1603" s="35" t="s">
        <v>57</v>
      </c>
      <c r="E1603" s="40" t="s">
        <v>5</v>
      </c>
    </row>
    <row r="1604" spans="1:5" ht="12.75">
      <c r="A1604" t="s">
        <v>58</v>
      </c>
      <c r="E1604" s="39" t="s">
        <v>5</v>
      </c>
    </row>
    <row r="1605" spans="1:16" ht="12.75">
      <c r="A1605" t="s">
        <v>50</v>
      </c>
      <c s="34" t="s">
        <v>2180</v>
      </c>
      <c s="34" t="s">
        <v>2181</v>
      </c>
      <c s="35" t="s">
        <v>5</v>
      </c>
      <c s="6" t="s">
        <v>2182</v>
      </c>
      <c s="36" t="s">
        <v>54</v>
      </c>
      <c s="37">
        <v>1</v>
      </c>
      <c s="36">
        <v>0</v>
      </c>
      <c s="36">
        <f>ROUND(G1605*H1605,6)</f>
      </c>
      <c r="L1605" s="38">
        <v>0</v>
      </c>
      <c s="32">
        <f>ROUND(ROUND(L1605,2)*ROUND(G1605,3),2)</f>
      </c>
      <c s="36" t="s">
        <v>55</v>
      </c>
      <c>
        <f>(M1605*21)/100</f>
      </c>
      <c t="s">
        <v>28</v>
      </c>
    </row>
    <row r="1606" spans="1:5" ht="12.75">
      <c r="A1606" s="35" t="s">
        <v>56</v>
      </c>
      <c r="E1606" s="39" t="s">
        <v>2182</v>
      </c>
    </row>
    <row r="1607" spans="1:5" ht="12.75">
      <c r="A1607" s="35" t="s">
        <v>57</v>
      </c>
      <c r="E1607" s="40" t="s">
        <v>5</v>
      </c>
    </row>
    <row r="1608" spans="1:5" ht="12.75">
      <c r="A1608" t="s">
        <v>58</v>
      </c>
      <c r="E1608" s="39" t="s">
        <v>5</v>
      </c>
    </row>
    <row r="1609" spans="1:16" ht="12.75">
      <c r="A1609" t="s">
        <v>50</v>
      </c>
      <c s="34" t="s">
        <v>2183</v>
      </c>
      <c s="34" t="s">
        <v>2184</v>
      </c>
      <c s="35" t="s">
        <v>5</v>
      </c>
      <c s="6" t="s">
        <v>2185</v>
      </c>
      <c s="36" t="s">
        <v>54</v>
      </c>
      <c s="37">
        <v>1</v>
      </c>
      <c s="36">
        <v>0</v>
      </c>
      <c s="36">
        <f>ROUND(G1609*H1609,6)</f>
      </c>
      <c r="L1609" s="38">
        <v>0</v>
      </c>
      <c s="32">
        <f>ROUND(ROUND(L1609,2)*ROUND(G1609,3),2)</f>
      </c>
      <c s="36" t="s">
        <v>55</v>
      </c>
      <c>
        <f>(M1609*21)/100</f>
      </c>
      <c t="s">
        <v>28</v>
      </c>
    </row>
    <row r="1610" spans="1:5" ht="12.75">
      <c r="A1610" s="35" t="s">
        <v>56</v>
      </c>
      <c r="E1610" s="39" t="s">
        <v>2185</v>
      </c>
    </row>
    <row r="1611" spans="1:5" ht="12.75">
      <c r="A1611" s="35" t="s">
        <v>57</v>
      </c>
      <c r="E1611" s="40" t="s">
        <v>5</v>
      </c>
    </row>
    <row r="1612" spans="1:5" ht="12.75">
      <c r="A1612" t="s">
        <v>58</v>
      </c>
      <c r="E1612" s="39" t="s">
        <v>5</v>
      </c>
    </row>
    <row r="1613" spans="1:16" ht="12.75">
      <c r="A1613" t="s">
        <v>50</v>
      </c>
      <c s="34" t="s">
        <v>2186</v>
      </c>
      <c s="34" t="s">
        <v>2187</v>
      </c>
      <c s="35" t="s">
        <v>5</v>
      </c>
      <c s="6" t="s">
        <v>2188</v>
      </c>
      <c s="36" t="s">
        <v>54</v>
      </c>
      <c s="37">
        <v>1</v>
      </c>
      <c s="36">
        <v>0</v>
      </c>
      <c s="36">
        <f>ROUND(G1613*H1613,6)</f>
      </c>
      <c r="L1613" s="38">
        <v>0</v>
      </c>
      <c s="32">
        <f>ROUND(ROUND(L1613,2)*ROUND(G1613,3),2)</f>
      </c>
      <c s="36" t="s">
        <v>55</v>
      </c>
      <c>
        <f>(M1613*21)/100</f>
      </c>
      <c t="s">
        <v>28</v>
      </c>
    </row>
    <row r="1614" spans="1:5" ht="12.75">
      <c r="A1614" s="35" t="s">
        <v>56</v>
      </c>
      <c r="E1614" s="39" t="s">
        <v>2188</v>
      </c>
    </row>
    <row r="1615" spans="1:5" ht="12.75">
      <c r="A1615" s="35" t="s">
        <v>57</v>
      </c>
      <c r="E1615" s="40" t="s">
        <v>5</v>
      </c>
    </row>
    <row r="1616" spans="1:5" ht="12.75">
      <c r="A1616" t="s">
        <v>58</v>
      </c>
      <c r="E1616" s="39" t="s">
        <v>5</v>
      </c>
    </row>
    <row r="1617" spans="1:16" ht="12.75">
      <c r="A1617" t="s">
        <v>50</v>
      </c>
      <c s="34" t="s">
        <v>2189</v>
      </c>
      <c s="34" t="s">
        <v>2190</v>
      </c>
      <c s="35" t="s">
        <v>5</v>
      </c>
      <c s="6" t="s">
        <v>2191</v>
      </c>
      <c s="36" t="s">
        <v>54</v>
      </c>
      <c s="37">
        <v>1</v>
      </c>
      <c s="36">
        <v>0</v>
      </c>
      <c s="36">
        <f>ROUND(G1617*H1617,6)</f>
      </c>
      <c r="L1617" s="38">
        <v>0</v>
      </c>
      <c s="32">
        <f>ROUND(ROUND(L1617,2)*ROUND(G1617,3),2)</f>
      </c>
      <c s="36" t="s">
        <v>55</v>
      </c>
      <c>
        <f>(M1617*21)/100</f>
      </c>
      <c t="s">
        <v>28</v>
      </c>
    </row>
    <row r="1618" spans="1:5" ht="12.75">
      <c r="A1618" s="35" t="s">
        <v>56</v>
      </c>
      <c r="E1618" s="39" t="s">
        <v>2191</v>
      </c>
    </row>
    <row r="1619" spans="1:5" ht="12.75">
      <c r="A1619" s="35" t="s">
        <v>57</v>
      </c>
      <c r="E1619" s="40" t="s">
        <v>5</v>
      </c>
    </row>
    <row r="1620" spans="1:5" ht="12.75">
      <c r="A1620" t="s">
        <v>58</v>
      </c>
      <c r="E1620" s="39" t="s">
        <v>5</v>
      </c>
    </row>
    <row r="1621" spans="1:16" ht="12.75">
      <c r="A1621" t="s">
        <v>50</v>
      </c>
      <c s="34" t="s">
        <v>2192</v>
      </c>
      <c s="34" t="s">
        <v>2193</v>
      </c>
      <c s="35" t="s">
        <v>5</v>
      </c>
      <c s="6" t="s">
        <v>2194</v>
      </c>
      <c s="36" t="s">
        <v>54</v>
      </c>
      <c s="37">
        <v>1</v>
      </c>
      <c s="36">
        <v>0</v>
      </c>
      <c s="36">
        <f>ROUND(G1621*H1621,6)</f>
      </c>
      <c r="L1621" s="38">
        <v>0</v>
      </c>
      <c s="32">
        <f>ROUND(ROUND(L1621,2)*ROUND(G1621,3),2)</f>
      </c>
      <c s="36" t="s">
        <v>55</v>
      </c>
      <c>
        <f>(M1621*21)/100</f>
      </c>
      <c t="s">
        <v>28</v>
      </c>
    </row>
    <row r="1622" spans="1:5" ht="12.75">
      <c r="A1622" s="35" t="s">
        <v>56</v>
      </c>
      <c r="E1622" s="39" t="s">
        <v>2194</v>
      </c>
    </row>
    <row r="1623" spans="1:5" ht="12.75">
      <c r="A1623" s="35" t="s">
        <v>57</v>
      </c>
      <c r="E1623" s="40" t="s">
        <v>5</v>
      </c>
    </row>
    <row r="1624" spans="1:5" ht="12.75">
      <c r="A1624" t="s">
        <v>58</v>
      </c>
      <c r="E1624" s="39" t="s">
        <v>5</v>
      </c>
    </row>
    <row r="1625" spans="1:16" ht="12.75">
      <c r="A1625" t="s">
        <v>50</v>
      </c>
      <c s="34" t="s">
        <v>2195</v>
      </c>
      <c s="34" t="s">
        <v>2196</v>
      </c>
      <c s="35" t="s">
        <v>5</v>
      </c>
      <c s="6" t="s">
        <v>2197</v>
      </c>
      <c s="36" t="s">
        <v>54</v>
      </c>
      <c s="37">
        <v>1</v>
      </c>
      <c s="36">
        <v>0</v>
      </c>
      <c s="36">
        <f>ROUND(G1625*H1625,6)</f>
      </c>
      <c r="L1625" s="38">
        <v>0</v>
      </c>
      <c s="32">
        <f>ROUND(ROUND(L1625,2)*ROUND(G1625,3),2)</f>
      </c>
      <c s="36" t="s">
        <v>55</v>
      </c>
      <c>
        <f>(M1625*21)/100</f>
      </c>
      <c t="s">
        <v>28</v>
      </c>
    </row>
    <row r="1626" spans="1:5" ht="12.75">
      <c r="A1626" s="35" t="s">
        <v>56</v>
      </c>
      <c r="E1626" s="39" t="s">
        <v>2197</v>
      </c>
    </row>
    <row r="1627" spans="1:5" ht="12.75">
      <c r="A1627" s="35" t="s">
        <v>57</v>
      </c>
      <c r="E1627" s="40" t="s">
        <v>5</v>
      </c>
    </row>
    <row r="1628" spans="1:5" ht="12.75">
      <c r="A1628" t="s">
        <v>58</v>
      </c>
      <c r="E1628" s="39" t="s">
        <v>5</v>
      </c>
    </row>
    <row r="1629" spans="1:16" ht="12.75">
      <c r="A1629" t="s">
        <v>50</v>
      </c>
      <c s="34" t="s">
        <v>2198</v>
      </c>
      <c s="34" t="s">
        <v>2199</v>
      </c>
      <c s="35" t="s">
        <v>5</v>
      </c>
      <c s="6" t="s">
        <v>2200</v>
      </c>
      <c s="36" t="s">
        <v>54</v>
      </c>
      <c s="37">
        <v>1</v>
      </c>
      <c s="36">
        <v>0</v>
      </c>
      <c s="36">
        <f>ROUND(G1629*H1629,6)</f>
      </c>
      <c r="L1629" s="38">
        <v>0</v>
      </c>
      <c s="32">
        <f>ROUND(ROUND(L1629,2)*ROUND(G1629,3),2)</f>
      </c>
      <c s="36" t="s">
        <v>55</v>
      </c>
      <c>
        <f>(M1629*21)/100</f>
      </c>
      <c t="s">
        <v>28</v>
      </c>
    </row>
    <row r="1630" spans="1:5" ht="12.75">
      <c r="A1630" s="35" t="s">
        <v>56</v>
      </c>
      <c r="E1630" s="39" t="s">
        <v>2200</v>
      </c>
    </row>
    <row r="1631" spans="1:5" ht="12.75">
      <c r="A1631" s="35" t="s">
        <v>57</v>
      </c>
      <c r="E1631" s="40" t="s">
        <v>5</v>
      </c>
    </row>
    <row r="1632" spans="1:5" ht="12.75">
      <c r="A1632" t="s">
        <v>58</v>
      </c>
      <c r="E1632" s="39" t="s">
        <v>5</v>
      </c>
    </row>
    <row r="1633" spans="1:16" ht="12.75">
      <c r="A1633" t="s">
        <v>50</v>
      </c>
      <c s="34" t="s">
        <v>2201</v>
      </c>
      <c s="34" t="s">
        <v>2202</v>
      </c>
      <c s="35" t="s">
        <v>5</v>
      </c>
      <c s="6" t="s">
        <v>2203</v>
      </c>
      <c s="36" t="s">
        <v>54</v>
      </c>
      <c s="37">
        <v>1</v>
      </c>
      <c s="36">
        <v>0</v>
      </c>
      <c s="36">
        <f>ROUND(G1633*H1633,6)</f>
      </c>
      <c r="L1633" s="38">
        <v>0</v>
      </c>
      <c s="32">
        <f>ROUND(ROUND(L1633,2)*ROUND(G1633,3),2)</f>
      </c>
      <c s="36" t="s">
        <v>55</v>
      </c>
      <c>
        <f>(M1633*21)/100</f>
      </c>
      <c t="s">
        <v>28</v>
      </c>
    </row>
    <row r="1634" spans="1:5" ht="12.75">
      <c r="A1634" s="35" t="s">
        <v>56</v>
      </c>
      <c r="E1634" s="39" t="s">
        <v>2203</v>
      </c>
    </row>
    <row r="1635" spans="1:5" ht="12.75">
      <c r="A1635" s="35" t="s">
        <v>57</v>
      </c>
      <c r="E1635" s="40" t="s">
        <v>5</v>
      </c>
    </row>
    <row r="1636" spans="1:5" ht="12.75">
      <c r="A1636" t="s">
        <v>58</v>
      </c>
      <c r="E1636" s="39" t="s">
        <v>5</v>
      </c>
    </row>
    <row r="1637" spans="1:16" ht="12.75">
      <c r="A1637" t="s">
        <v>50</v>
      </c>
      <c s="34" t="s">
        <v>2204</v>
      </c>
      <c s="34" t="s">
        <v>2205</v>
      </c>
      <c s="35" t="s">
        <v>5</v>
      </c>
      <c s="6" t="s">
        <v>2206</v>
      </c>
      <c s="36" t="s">
        <v>54</v>
      </c>
      <c s="37">
        <v>1</v>
      </c>
      <c s="36">
        <v>0</v>
      </c>
      <c s="36">
        <f>ROUND(G1637*H1637,6)</f>
      </c>
      <c r="L1637" s="38">
        <v>0</v>
      </c>
      <c s="32">
        <f>ROUND(ROUND(L1637,2)*ROUND(G1637,3),2)</f>
      </c>
      <c s="36" t="s">
        <v>55</v>
      </c>
      <c>
        <f>(M1637*21)/100</f>
      </c>
      <c t="s">
        <v>28</v>
      </c>
    </row>
    <row r="1638" spans="1:5" ht="12.75">
      <c r="A1638" s="35" t="s">
        <v>56</v>
      </c>
      <c r="E1638" s="39" t="s">
        <v>2206</v>
      </c>
    </row>
    <row r="1639" spans="1:5" ht="12.75">
      <c r="A1639" s="35" t="s">
        <v>57</v>
      </c>
      <c r="E1639" s="40" t="s">
        <v>5</v>
      </c>
    </row>
    <row r="1640" spans="1:5" ht="12.75">
      <c r="A1640" t="s">
        <v>58</v>
      </c>
      <c r="E1640" s="39" t="s">
        <v>5</v>
      </c>
    </row>
    <row r="1641" spans="1:16" ht="25.5">
      <c r="A1641" t="s">
        <v>50</v>
      </c>
      <c s="34" t="s">
        <v>2207</v>
      </c>
      <c s="34" t="s">
        <v>2208</v>
      </c>
      <c s="35" t="s">
        <v>5</v>
      </c>
      <c s="6" t="s">
        <v>2209</v>
      </c>
      <c s="36" t="s">
        <v>54</v>
      </c>
      <c s="37">
        <v>5</v>
      </c>
      <c s="36">
        <v>0</v>
      </c>
      <c s="36">
        <f>ROUND(G1641*H1641,6)</f>
      </c>
      <c r="L1641" s="38">
        <v>0</v>
      </c>
      <c s="32">
        <f>ROUND(ROUND(L1641,2)*ROUND(G1641,3),2)</f>
      </c>
      <c s="36" t="s">
        <v>184</v>
      </c>
      <c>
        <f>(M1641*21)/100</f>
      </c>
      <c t="s">
        <v>28</v>
      </c>
    </row>
    <row r="1642" spans="1:5" ht="25.5">
      <c r="A1642" s="35" t="s">
        <v>56</v>
      </c>
      <c r="E1642" s="39" t="s">
        <v>2209</v>
      </c>
    </row>
    <row r="1643" spans="1:5" ht="12.75">
      <c r="A1643" s="35" t="s">
        <v>57</v>
      </c>
      <c r="E1643" s="40" t="s">
        <v>5</v>
      </c>
    </row>
    <row r="1644" spans="1:5" ht="12.75">
      <c r="A1644" t="s">
        <v>58</v>
      </c>
      <c r="E1644" s="39" t="s">
        <v>5</v>
      </c>
    </row>
    <row r="1645" spans="1:16" ht="12.75">
      <c r="A1645" t="s">
        <v>50</v>
      </c>
      <c s="34" t="s">
        <v>2210</v>
      </c>
      <c s="34" t="s">
        <v>2211</v>
      </c>
      <c s="35" t="s">
        <v>5</v>
      </c>
      <c s="6" t="s">
        <v>2212</v>
      </c>
      <c s="36" t="s">
        <v>54</v>
      </c>
      <c s="37">
        <v>1</v>
      </c>
      <c s="36">
        <v>0</v>
      </c>
      <c s="36">
        <f>ROUND(G1645*H1645,6)</f>
      </c>
      <c r="L1645" s="38">
        <v>0</v>
      </c>
      <c s="32">
        <f>ROUND(ROUND(L1645,2)*ROUND(G1645,3),2)</f>
      </c>
      <c s="36" t="s">
        <v>55</v>
      </c>
      <c>
        <f>(M1645*21)/100</f>
      </c>
      <c t="s">
        <v>28</v>
      </c>
    </row>
    <row r="1646" spans="1:5" ht="12.75">
      <c r="A1646" s="35" t="s">
        <v>56</v>
      </c>
      <c r="E1646" s="39" t="s">
        <v>2212</v>
      </c>
    </row>
    <row r="1647" spans="1:5" ht="12.75">
      <c r="A1647" s="35" t="s">
        <v>57</v>
      </c>
      <c r="E1647" s="40" t="s">
        <v>5</v>
      </c>
    </row>
    <row r="1648" spans="1:5" ht="12.75">
      <c r="A1648" t="s">
        <v>58</v>
      </c>
      <c r="E1648" s="39" t="s">
        <v>5</v>
      </c>
    </row>
    <row r="1649" spans="1:16" ht="12.75">
      <c r="A1649" t="s">
        <v>50</v>
      </c>
      <c s="34" t="s">
        <v>2213</v>
      </c>
      <c s="34" t="s">
        <v>2214</v>
      </c>
      <c s="35" t="s">
        <v>5</v>
      </c>
      <c s="6" t="s">
        <v>2215</v>
      </c>
      <c s="36" t="s">
        <v>54</v>
      </c>
      <c s="37">
        <v>1</v>
      </c>
      <c s="36">
        <v>0</v>
      </c>
      <c s="36">
        <f>ROUND(G1649*H1649,6)</f>
      </c>
      <c r="L1649" s="38">
        <v>0</v>
      </c>
      <c s="32">
        <f>ROUND(ROUND(L1649,2)*ROUND(G1649,3),2)</f>
      </c>
      <c s="36" t="s">
        <v>55</v>
      </c>
      <c>
        <f>(M1649*21)/100</f>
      </c>
      <c t="s">
        <v>28</v>
      </c>
    </row>
    <row r="1650" spans="1:5" ht="12.75">
      <c r="A1650" s="35" t="s">
        <v>56</v>
      </c>
      <c r="E1650" s="39" t="s">
        <v>2215</v>
      </c>
    </row>
    <row r="1651" spans="1:5" ht="12.75">
      <c r="A1651" s="35" t="s">
        <v>57</v>
      </c>
      <c r="E1651" s="40" t="s">
        <v>5</v>
      </c>
    </row>
    <row r="1652" spans="1:5" ht="12.75">
      <c r="A1652" t="s">
        <v>58</v>
      </c>
      <c r="E1652" s="39" t="s">
        <v>5</v>
      </c>
    </row>
    <row r="1653" spans="1:16" ht="12.75">
      <c r="A1653" t="s">
        <v>50</v>
      </c>
      <c s="34" t="s">
        <v>2216</v>
      </c>
      <c s="34" t="s">
        <v>2217</v>
      </c>
      <c s="35" t="s">
        <v>5</v>
      </c>
      <c s="6" t="s">
        <v>2218</v>
      </c>
      <c s="36" t="s">
        <v>54</v>
      </c>
      <c s="37">
        <v>1</v>
      </c>
      <c s="36">
        <v>0</v>
      </c>
      <c s="36">
        <f>ROUND(G1653*H1653,6)</f>
      </c>
      <c r="L1653" s="38">
        <v>0</v>
      </c>
      <c s="32">
        <f>ROUND(ROUND(L1653,2)*ROUND(G1653,3),2)</f>
      </c>
      <c s="36" t="s">
        <v>55</v>
      </c>
      <c>
        <f>(M1653*21)/100</f>
      </c>
      <c t="s">
        <v>28</v>
      </c>
    </row>
    <row r="1654" spans="1:5" ht="12.75">
      <c r="A1654" s="35" t="s">
        <v>56</v>
      </c>
      <c r="E1654" s="39" t="s">
        <v>2218</v>
      </c>
    </row>
    <row r="1655" spans="1:5" ht="12.75">
      <c r="A1655" s="35" t="s">
        <v>57</v>
      </c>
      <c r="E1655" s="40" t="s">
        <v>5</v>
      </c>
    </row>
    <row r="1656" spans="1:5" ht="12.75">
      <c r="A1656" t="s">
        <v>58</v>
      </c>
      <c r="E1656" s="39" t="s">
        <v>5</v>
      </c>
    </row>
    <row r="1657" spans="1:16" ht="12.75">
      <c r="A1657" t="s">
        <v>50</v>
      </c>
      <c s="34" t="s">
        <v>2219</v>
      </c>
      <c s="34" t="s">
        <v>2220</v>
      </c>
      <c s="35" t="s">
        <v>5</v>
      </c>
      <c s="6" t="s">
        <v>2221</v>
      </c>
      <c s="36" t="s">
        <v>54</v>
      </c>
      <c s="37">
        <v>1</v>
      </c>
      <c s="36">
        <v>0</v>
      </c>
      <c s="36">
        <f>ROUND(G1657*H1657,6)</f>
      </c>
      <c r="L1657" s="38">
        <v>0</v>
      </c>
      <c s="32">
        <f>ROUND(ROUND(L1657,2)*ROUND(G1657,3),2)</f>
      </c>
      <c s="36" t="s">
        <v>55</v>
      </c>
      <c>
        <f>(M1657*21)/100</f>
      </c>
      <c t="s">
        <v>28</v>
      </c>
    </row>
    <row r="1658" spans="1:5" ht="12.75">
      <c r="A1658" s="35" t="s">
        <v>56</v>
      </c>
      <c r="E1658" s="39" t="s">
        <v>2221</v>
      </c>
    </row>
    <row r="1659" spans="1:5" ht="12.75">
      <c r="A1659" s="35" t="s">
        <v>57</v>
      </c>
      <c r="E1659" s="40" t="s">
        <v>5</v>
      </c>
    </row>
    <row r="1660" spans="1:5" ht="12.75">
      <c r="A1660" t="s">
        <v>58</v>
      </c>
      <c r="E1660" s="39" t="s">
        <v>5</v>
      </c>
    </row>
    <row r="1661" spans="1:16" ht="12.75">
      <c r="A1661" t="s">
        <v>50</v>
      </c>
      <c s="34" t="s">
        <v>2222</v>
      </c>
      <c s="34" t="s">
        <v>2223</v>
      </c>
      <c s="35" t="s">
        <v>5</v>
      </c>
      <c s="6" t="s">
        <v>2224</v>
      </c>
      <c s="36" t="s">
        <v>54</v>
      </c>
      <c s="37">
        <v>1</v>
      </c>
      <c s="36">
        <v>0</v>
      </c>
      <c s="36">
        <f>ROUND(G1661*H1661,6)</f>
      </c>
      <c r="L1661" s="38">
        <v>0</v>
      </c>
      <c s="32">
        <f>ROUND(ROUND(L1661,2)*ROUND(G1661,3),2)</f>
      </c>
      <c s="36" t="s">
        <v>55</v>
      </c>
      <c>
        <f>(M1661*21)/100</f>
      </c>
      <c t="s">
        <v>28</v>
      </c>
    </row>
    <row r="1662" spans="1:5" ht="12.75">
      <c r="A1662" s="35" t="s">
        <v>56</v>
      </c>
      <c r="E1662" s="39" t="s">
        <v>2224</v>
      </c>
    </row>
    <row r="1663" spans="1:5" ht="12.75">
      <c r="A1663" s="35" t="s">
        <v>57</v>
      </c>
      <c r="E1663" s="40" t="s">
        <v>5</v>
      </c>
    </row>
    <row r="1664" spans="1:5" ht="12.75">
      <c r="A1664" t="s">
        <v>58</v>
      </c>
      <c r="E1664" s="39" t="s">
        <v>5</v>
      </c>
    </row>
    <row r="1665" spans="1:16" ht="25.5">
      <c r="A1665" t="s">
        <v>50</v>
      </c>
      <c s="34" t="s">
        <v>2225</v>
      </c>
      <c s="34" t="s">
        <v>2226</v>
      </c>
      <c s="35" t="s">
        <v>5</v>
      </c>
      <c s="6" t="s">
        <v>2227</v>
      </c>
      <c s="36" t="s">
        <v>54</v>
      </c>
      <c s="37">
        <v>9</v>
      </c>
      <c s="36">
        <v>0</v>
      </c>
      <c s="36">
        <f>ROUND(G1665*H1665,6)</f>
      </c>
      <c r="L1665" s="38">
        <v>0</v>
      </c>
      <c s="32">
        <f>ROUND(ROUND(L1665,2)*ROUND(G1665,3),2)</f>
      </c>
      <c s="36" t="s">
        <v>184</v>
      </c>
      <c>
        <f>(M1665*21)/100</f>
      </c>
      <c t="s">
        <v>28</v>
      </c>
    </row>
    <row r="1666" spans="1:5" ht="25.5">
      <c r="A1666" s="35" t="s">
        <v>56</v>
      </c>
      <c r="E1666" s="39" t="s">
        <v>2227</v>
      </c>
    </row>
    <row r="1667" spans="1:5" ht="12.75">
      <c r="A1667" s="35" t="s">
        <v>57</v>
      </c>
      <c r="E1667" s="40" t="s">
        <v>5</v>
      </c>
    </row>
    <row r="1668" spans="1:5" ht="12.75">
      <c r="A1668" t="s">
        <v>58</v>
      </c>
      <c r="E1668" s="39" t="s">
        <v>5</v>
      </c>
    </row>
    <row r="1669" spans="1:16" ht="25.5">
      <c r="A1669" t="s">
        <v>50</v>
      </c>
      <c s="34" t="s">
        <v>2228</v>
      </c>
      <c s="34" t="s">
        <v>2229</v>
      </c>
      <c s="35" t="s">
        <v>5</v>
      </c>
      <c s="6" t="s">
        <v>2230</v>
      </c>
      <c s="36" t="s">
        <v>54</v>
      </c>
      <c s="37">
        <v>1</v>
      </c>
      <c s="36">
        <v>0</v>
      </c>
      <c s="36">
        <f>ROUND(G1669*H1669,6)</f>
      </c>
      <c r="L1669" s="38">
        <v>0</v>
      </c>
      <c s="32">
        <f>ROUND(ROUND(L1669,2)*ROUND(G1669,3),2)</f>
      </c>
      <c s="36" t="s">
        <v>55</v>
      </c>
      <c>
        <f>(M1669*21)/100</f>
      </c>
      <c t="s">
        <v>28</v>
      </c>
    </row>
    <row r="1670" spans="1:5" ht="25.5">
      <c r="A1670" s="35" t="s">
        <v>56</v>
      </c>
      <c r="E1670" s="39" t="s">
        <v>2230</v>
      </c>
    </row>
    <row r="1671" spans="1:5" ht="12.75">
      <c r="A1671" s="35" t="s">
        <v>57</v>
      </c>
      <c r="E1671" s="40" t="s">
        <v>5</v>
      </c>
    </row>
    <row r="1672" spans="1:5" ht="12.75">
      <c r="A1672" t="s">
        <v>58</v>
      </c>
      <c r="E1672" s="39" t="s">
        <v>5</v>
      </c>
    </row>
    <row r="1673" spans="1:16" ht="12.75">
      <c r="A1673" t="s">
        <v>50</v>
      </c>
      <c s="34" t="s">
        <v>2231</v>
      </c>
      <c s="34" t="s">
        <v>2232</v>
      </c>
      <c s="35" t="s">
        <v>5</v>
      </c>
      <c s="6" t="s">
        <v>2233</v>
      </c>
      <c s="36" t="s">
        <v>54</v>
      </c>
      <c s="37">
        <v>1</v>
      </c>
      <c s="36">
        <v>0</v>
      </c>
      <c s="36">
        <f>ROUND(G1673*H1673,6)</f>
      </c>
      <c r="L1673" s="38">
        <v>0</v>
      </c>
      <c s="32">
        <f>ROUND(ROUND(L1673,2)*ROUND(G1673,3),2)</f>
      </c>
      <c s="36" t="s">
        <v>55</v>
      </c>
      <c>
        <f>(M1673*21)/100</f>
      </c>
      <c t="s">
        <v>28</v>
      </c>
    </row>
    <row r="1674" spans="1:5" ht="12.75">
      <c r="A1674" s="35" t="s">
        <v>56</v>
      </c>
      <c r="E1674" s="39" t="s">
        <v>2233</v>
      </c>
    </row>
    <row r="1675" spans="1:5" ht="12.75">
      <c r="A1675" s="35" t="s">
        <v>57</v>
      </c>
      <c r="E1675" s="40" t="s">
        <v>5</v>
      </c>
    </row>
    <row r="1676" spans="1:5" ht="12.75">
      <c r="A1676" t="s">
        <v>58</v>
      </c>
      <c r="E1676" s="39" t="s">
        <v>5</v>
      </c>
    </row>
    <row r="1677" spans="1:16" ht="12.75">
      <c r="A1677" t="s">
        <v>50</v>
      </c>
      <c s="34" t="s">
        <v>2234</v>
      </c>
      <c s="34" t="s">
        <v>2235</v>
      </c>
      <c s="35" t="s">
        <v>5</v>
      </c>
      <c s="6" t="s">
        <v>2236</v>
      </c>
      <c s="36" t="s">
        <v>54</v>
      </c>
      <c s="37">
        <v>1</v>
      </c>
      <c s="36">
        <v>0</v>
      </c>
      <c s="36">
        <f>ROUND(G1677*H1677,6)</f>
      </c>
      <c r="L1677" s="38">
        <v>0</v>
      </c>
      <c s="32">
        <f>ROUND(ROUND(L1677,2)*ROUND(G1677,3),2)</f>
      </c>
      <c s="36" t="s">
        <v>55</v>
      </c>
      <c>
        <f>(M1677*21)/100</f>
      </c>
      <c t="s">
        <v>28</v>
      </c>
    </row>
    <row r="1678" spans="1:5" ht="12.75">
      <c r="A1678" s="35" t="s">
        <v>56</v>
      </c>
      <c r="E1678" s="39" t="s">
        <v>2236</v>
      </c>
    </row>
    <row r="1679" spans="1:5" ht="12.75">
      <c r="A1679" s="35" t="s">
        <v>57</v>
      </c>
      <c r="E1679" s="40" t="s">
        <v>5</v>
      </c>
    </row>
    <row r="1680" spans="1:5" ht="12.75">
      <c r="A1680" t="s">
        <v>58</v>
      </c>
      <c r="E1680" s="39" t="s">
        <v>5</v>
      </c>
    </row>
    <row r="1681" spans="1:16" ht="12.75">
      <c r="A1681" t="s">
        <v>50</v>
      </c>
      <c s="34" t="s">
        <v>2237</v>
      </c>
      <c s="34" t="s">
        <v>2238</v>
      </c>
      <c s="35" t="s">
        <v>5</v>
      </c>
      <c s="6" t="s">
        <v>2239</v>
      </c>
      <c s="36" t="s">
        <v>54</v>
      </c>
      <c s="37">
        <v>1</v>
      </c>
      <c s="36">
        <v>0</v>
      </c>
      <c s="36">
        <f>ROUND(G1681*H1681,6)</f>
      </c>
      <c r="L1681" s="38">
        <v>0</v>
      </c>
      <c s="32">
        <f>ROUND(ROUND(L1681,2)*ROUND(G1681,3),2)</f>
      </c>
      <c s="36" t="s">
        <v>55</v>
      </c>
      <c>
        <f>(M1681*21)/100</f>
      </c>
      <c t="s">
        <v>28</v>
      </c>
    </row>
    <row r="1682" spans="1:5" ht="12.75">
      <c r="A1682" s="35" t="s">
        <v>56</v>
      </c>
      <c r="E1682" s="39" t="s">
        <v>2239</v>
      </c>
    </row>
    <row r="1683" spans="1:5" ht="12.75">
      <c r="A1683" s="35" t="s">
        <v>57</v>
      </c>
      <c r="E1683" s="40" t="s">
        <v>5</v>
      </c>
    </row>
    <row r="1684" spans="1:5" ht="12.75">
      <c r="A1684" t="s">
        <v>58</v>
      </c>
      <c r="E1684" s="39" t="s">
        <v>5</v>
      </c>
    </row>
    <row r="1685" spans="1:16" ht="12.75">
      <c r="A1685" t="s">
        <v>50</v>
      </c>
      <c s="34" t="s">
        <v>2240</v>
      </c>
      <c s="34" t="s">
        <v>2241</v>
      </c>
      <c s="35" t="s">
        <v>5</v>
      </c>
      <c s="6" t="s">
        <v>2242</v>
      </c>
      <c s="36" t="s">
        <v>54</v>
      </c>
      <c s="37">
        <v>1</v>
      </c>
      <c s="36">
        <v>0</v>
      </c>
      <c s="36">
        <f>ROUND(G1685*H1685,6)</f>
      </c>
      <c r="L1685" s="38">
        <v>0</v>
      </c>
      <c s="32">
        <f>ROUND(ROUND(L1685,2)*ROUND(G1685,3),2)</f>
      </c>
      <c s="36" t="s">
        <v>55</v>
      </c>
      <c>
        <f>(M1685*21)/100</f>
      </c>
      <c t="s">
        <v>28</v>
      </c>
    </row>
    <row r="1686" spans="1:5" ht="12.75">
      <c r="A1686" s="35" t="s">
        <v>56</v>
      </c>
      <c r="E1686" s="39" t="s">
        <v>2242</v>
      </c>
    </row>
    <row r="1687" spans="1:5" ht="12.75">
      <c r="A1687" s="35" t="s">
        <v>57</v>
      </c>
      <c r="E1687" s="40" t="s">
        <v>5</v>
      </c>
    </row>
    <row r="1688" spans="1:5" ht="12.75">
      <c r="A1688" t="s">
        <v>58</v>
      </c>
      <c r="E1688" s="39" t="s">
        <v>5</v>
      </c>
    </row>
    <row r="1689" spans="1:16" ht="12.75">
      <c r="A1689" t="s">
        <v>50</v>
      </c>
      <c s="34" t="s">
        <v>2243</v>
      </c>
      <c s="34" t="s">
        <v>2244</v>
      </c>
      <c s="35" t="s">
        <v>5</v>
      </c>
      <c s="6" t="s">
        <v>2245</v>
      </c>
      <c s="36" t="s">
        <v>54</v>
      </c>
      <c s="37">
        <v>1</v>
      </c>
      <c s="36">
        <v>0</v>
      </c>
      <c s="36">
        <f>ROUND(G1689*H1689,6)</f>
      </c>
      <c r="L1689" s="38">
        <v>0</v>
      </c>
      <c s="32">
        <f>ROUND(ROUND(L1689,2)*ROUND(G1689,3),2)</f>
      </c>
      <c s="36" t="s">
        <v>55</v>
      </c>
      <c>
        <f>(M1689*21)/100</f>
      </c>
      <c t="s">
        <v>28</v>
      </c>
    </row>
    <row r="1690" spans="1:5" ht="12.75">
      <c r="A1690" s="35" t="s">
        <v>56</v>
      </c>
      <c r="E1690" s="39" t="s">
        <v>2245</v>
      </c>
    </row>
    <row r="1691" spans="1:5" ht="12.75">
      <c r="A1691" s="35" t="s">
        <v>57</v>
      </c>
      <c r="E1691" s="40" t="s">
        <v>5</v>
      </c>
    </row>
    <row r="1692" spans="1:5" ht="12.75">
      <c r="A1692" t="s">
        <v>58</v>
      </c>
      <c r="E1692" s="39" t="s">
        <v>5</v>
      </c>
    </row>
    <row r="1693" spans="1:16" ht="12.75">
      <c r="A1693" t="s">
        <v>50</v>
      </c>
      <c s="34" t="s">
        <v>2246</v>
      </c>
      <c s="34" t="s">
        <v>2247</v>
      </c>
      <c s="35" t="s">
        <v>5</v>
      </c>
      <c s="6" t="s">
        <v>2248</v>
      </c>
      <c s="36" t="s">
        <v>54</v>
      </c>
      <c s="37">
        <v>1</v>
      </c>
      <c s="36">
        <v>0</v>
      </c>
      <c s="36">
        <f>ROUND(G1693*H1693,6)</f>
      </c>
      <c r="L1693" s="38">
        <v>0</v>
      </c>
      <c s="32">
        <f>ROUND(ROUND(L1693,2)*ROUND(G1693,3),2)</f>
      </c>
      <c s="36" t="s">
        <v>55</v>
      </c>
      <c>
        <f>(M1693*21)/100</f>
      </c>
      <c t="s">
        <v>28</v>
      </c>
    </row>
    <row r="1694" spans="1:5" ht="12.75">
      <c r="A1694" s="35" t="s">
        <v>56</v>
      </c>
      <c r="E1694" s="39" t="s">
        <v>2248</v>
      </c>
    </row>
    <row r="1695" spans="1:5" ht="12.75">
      <c r="A1695" s="35" t="s">
        <v>57</v>
      </c>
      <c r="E1695" s="40" t="s">
        <v>5</v>
      </c>
    </row>
    <row r="1696" spans="1:5" ht="12.75">
      <c r="A1696" t="s">
        <v>58</v>
      </c>
      <c r="E1696" s="39" t="s">
        <v>5</v>
      </c>
    </row>
    <row r="1697" spans="1:16" ht="12.75">
      <c r="A1697" t="s">
        <v>50</v>
      </c>
      <c s="34" t="s">
        <v>2249</v>
      </c>
      <c s="34" t="s">
        <v>2250</v>
      </c>
      <c s="35" t="s">
        <v>5</v>
      </c>
      <c s="6" t="s">
        <v>2251</v>
      </c>
      <c s="36" t="s">
        <v>54</v>
      </c>
      <c s="37">
        <v>1</v>
      </c>
      <c s="36">
        <v>0</v>
      </c>
      <c s="36">
        <f>ROUND(G1697*H1697,6)</f>
      </c>
      <c r="L1697" s="38">
        <v>0</v>
      </c>
      <c s="32">
        <f>ROUND(ROUND(L1697,2)*ROUND(G1697,3),2)</f>
      </c>
      <c s="36" t="s">
        <v>55</v>
      </c>
      <c>
        <f>(M1697*21)/100</f>
      </c>
      <c t="s">
        <v>28</v>
      </c>
    </row>
    <row r="1698" spans="1:5" ht="12.75">
      <c r="A1698" s="35" t="s">
        <v>56</v>
      </c>
      <c r="E1698" s="39" t="s">
        <v>2251</v>
      </c>
    </row>
    <row r="1699" spans="1:5" ht="12.75">
      <c r="A1699" s="35" t="s">
        <v>57</v>
      </c>
      <c r="E1699" s="40" t="s">
        <v>5</v>
      </c>
    </row>
    <row r="1700" spans="1:5" ht="12.75">
      <c r="A1700" t="s">
        <v>58</v>
      </c>
      <c r="E1700" s="39" t="s">
        <v>5</v>
      </c>
    </row>
    <row r="1701" spans="1:16" ht="12.75">
      <c r="A1701" t="s">
        <v>50</v>
      </c>
      <c s="34" t="s">
        <v>2252</v>
      </c>
      <c s="34" t="s">
        <v>2253</v>
      </c>
      <c s="35" t="s">
        <v>5</v>
      </c>
      <c s="6" t="s">
        <v>2254</v>
      </c>
      <c s="36" t="s">
        <v>54</v>
      </c>
      <c s="37">
        <v>1</v>
      </c>
      <c s="36">
        <v>0</v>
      </c>
      <c s="36">
        <f>ROUND(G1701*H1701,6)</f>
      </c>
      <c r="L1701" s="38">
        <v>0</v>
      </c>
      <c s="32">
        <f>ROUND(ROUND(L1701,2)*ROUND(G1701,3),2)</f>
      </c>
      <c s="36" t="s">
        <v>55</v>
      </c>
      <c>
        <f>(M1701*21)/100</f>
      </c>
      <c t="s">
        <v>28</v>
      </c>
    </row>
    <row r="1702" spans="1:5" ht="12.75">
      <c r="A1702" s="35" t="s">
        <v>56</v>
      </c>
      <c r="E1702" s="39" t="s">
        <v>2254</v>
      </c>
    </row>
    <row r="1703" spans="1:5" ht="12.75">
      <c r="A1703" s="35" t="s">
        <v>57</v>
      </c>
      <c r="E1703" s="40" t="s">
        <v>5</v>
      </c>
    </row>
    <row r="1704" spans="1:5" ht="12.75">
      <c r="A1704" t="s">
        <v>58</v>
      </c>
      <c r="E1704" s="39" t="s">
        <v>5</v>
      </c>
    </row>
    <row r="1705" spans="1:16" ht="25.5">
      <c r="A1705" t="s">
        <v>50</v>
      </c>
      <c s="34" t="s">
        <v>2255</v>
      </c>
      <c s="34" t="s">
        <v>2256</v>
      </c>
      <c s="35" t="s">
        <v>5</v>
      </c>
      <c s="6" t="s">
        <v>2257</v>
      </c>
      <c s="36" t="s">
        <v>54</v>
      </c>
      <c s="37">
        <v>53</v>
      </c>
      <c s="36">
        <v>0</v>
      </c>
      <c s="36">
        <f>ROUND(G1705*H1705,6)</f>
      </c>
      <c r="L1705" s="38">
        <v>0</v>
      </c>
      <c s="32">
        <f>ROUND(ROUND(L1705,2)*ROUND(G1705,3),2)</f>
      </c>
      <c s="36" t="s">
        <v>184</v>
      </c>
      <c>
        <f>(M1705*21)/100</f>
      </c>
      <c t="s">
        <v>28</v>
      </c>
    </row>
    <row r="1706" spans="1:5" ht="25.5">
      <c r="A1706" s="35" t="s">
        <v>56</v>
      </c>
      <c r="E1706" s="39" t="s">
        <v>2257</v>
      </c>
    </row>
    <row r="1707" spans="1:5" ht="12.75">
      <c r="A1707" s="35" t="s">
        <v>57</v>
      </c>
      <c r="E1707" s="40" t="s">
        <v>5</v>
      </c>
    </row>
    <row r="1708" spans="1:5" ht="12.75">
      <c r="A1708" t="s">
        <v>58</v>
      </c>
      <c r="E1708" s="39" t="s">
        <v>5</v>
      </c>
    </row>
    <row r="1709" spans="1:16" ht="12.75">
      <c r="A1709" t="s">
        <v>50</v>
      </c>
      <c s="34" t="s">
        <v>2258</v>
      </c>
      <c s="34" t="s">
        <v>2259</v>
      </c>
      <c s="35" t="s">
        <v>5</v>
      </c>
      <c s="6" t="s">
        <v>2260</v>
      </c>
      <c s="36" t="s">
        <v>54</v>
      </c>
      <c s="37">
        <v>1</v>
      </c>
      <c s="36">
        <v>0</v>
      </c>
      <c s="36">
        <f>ROUND(G1709*H1709,6)</f>
      </c>
      <c r="L1709" s="38">
        <v>0</v>
      </c>
      <c s="32">
        <f>ROUND(ROUND(L1709,2)*ROUND(G1709,3),2)</f>
      </c>
      <c s="36" t="s">
        <v>55</v>
      </c>
      <c>
        <f>(M1709*21)/100</f>
      </c>
      <c t="s">
        <v>28</v>
      </c>
    </row>
    <row r="1710" spans="1:5" ht="12.75">
      <c r="A1710" s="35" t="s">
        <v>56</v>
      </c>
      <c r="E1710" s="39" t="s">
        <v>2260</v>
      </c>
    </row>
    <row r="1711" spans="1:5" ht="12.75">
      <c r="A1711" s="35" t="s">
        <v>57</v>
      </c>
      <c r="E1711" s="40" t="s">
        <v>5</v>
      </c>
    </row>
    <row r="1712" spans="1:5" ht="12.75">
      <c r="A1712" t="s">
        <v>58</v>
      </c>
      <c r="E1712" s="39" t="s">
        <v>5</v>
      </c>
    </row>
    <row r="1713" spans="1:16" ht="12.75">
      <c r="A1713" t="s">
        <v>50</v>
      </c>
      <c s="34" t="s">
        <v>2261</v>
      </c>
      <c s="34" t="s">
        <v>2262</v>
      </c>
      <c s="35" t="s">
        <v>5</v>
      </c>
      <c s="6" t="s">
        <v>2263</v>
      </c>
      <c s="36" t="s">
        <v>54</v>
      </c>
      <c s="37">
        <v>1</v>
      </c>
      <c s="36">
        <v>0</v>
      </c>
      <c s="36">
        <f>ROUND(G1713*H1713,6)</f>
      </c>
      <c r="L1713" s="38">
        <v>0</v>
      </c>
      <c s="32">
        <f>ROUND(ROUND(L1713,2)*ROUND(G1713,3),2)</f>
      </c>
      <c s="36" t="s">
        <v>55</v>
      </c>
      <c>
        <f>(M1713*21)/100</f>
      </c>
      <c t="s">
        <v>28</v>
      </c>
    </row>
    <row r="1714" spans="1:5" ht="12.75">
      <c r="A1714" s="35" t="s">
        <v>56</v>
      </c>
      <c r="E1714" s="39" t="s">
        <v>2263</v>
      </c>
    </row>
    <row r="1715" spans="1:5" ht="12.75">
      <c r="A1715" s="35" t="s">
        <v>57</v>
      </c>
      <c r="E1715" s="40" t="s">
        <v>5</v>
      </c>
    </row>
    <row r="1716" spans="1:5" ht="12.75">
      <c r="A1716" t="s">
        <v>58</v>
      </c>
      <c r="E1716" s="39" t="s">
        <v>5</v>
      </c>
    </row>
    <row r="1717" spans="1:16" ht="12.75">
      <c r="A1717" t="s">
        <v>50</v>
      </c>
      <c s="34" t="s">
        <v>2264</v>
      </c>
      <c s="34" t="s">
        <v>2265</v>
      </c>
      <c s="35" t="s">
        <v>5</v>
      </c>
      <c s="6" t="s">
        <v>2266</v>
      </c>
      <c s="36" t="s">
        <v>54</v>
      </c>
      <c s="37">
        <v>1</v>
      </c>
      <c s="36">
        <v>0</v>
      </c>
      <c s="36">
        <f>ROUND(G1717*H1717,6)</f>
      </c>
      <c r="L1717" s="38">
        <v>0</v>
      </c>
      <c s="32">
        <f>ROUND(ROUND(L1717,2)*ROUND(G1717,3),2)</f>
      </c>
      <c s="36" t="s">
        <v>55</v>
      </c>
      <c>
        <f>(M1717*21)/100</f>
      </c>
      <c t="s">
        <v>28</v>
      </c>
    </row>
    <row r="1718" spans="1:5" ht="12.75">
      <c r="A1718" s="35" t="s">
        <v>56</v>
      </c>
      <c r="E1718" s="39" t="s">
        <v>2266</v>
      </c>
    </row>
    <row r="1719" spans="1:5" ht="12.75">
      <c r="A1719" s="35" t="s">
        <v>57</v>
      </c>
      <c r="E1719" s="40" t="s">
        <v>5</v>
      </c>
    </row>
    <row r="1720" spans="1:5" ht="12.75">
      <c r="A1720" t="s">
        <v>58</v>
      </c>
      <c r="E1720" s="39" t="s">
        <v>5</v>
      </c>
    </row>
    <row r="1721" spans="1:16" ht="12.75">
      <c r="A1721" t="s">
        <v>50</v>
      </c>
      <c s="34" t="s">
        <v>2267</v>
      </c>
      <c s="34" t="s">
        <v>2268</v>
      </c>
      <c s="35" t="s">
        <v>5</v>
      </c>
      <c s="6" t="s">
        <v>2269</v>
      </c>
      <c s="36" t="s">
        <v>54</v>
      </c>
      <c s="37">
        <v>1</v>
      </c>
      <c s="36">
        <v>0</v>
      </c>
      <c s="36">
        <f>ROUND(G1721*H1721,6)</f>
      </c>
      <c r="L1721" s="38">
        <v>0</v>
      </c>
      <c s="32">
        <f>ROUND(ROUND(L1721,2)*ROUND(G1721,3),2)</f>
      </c>
      <c s="36" t="s">
        <v>55</v>
      </c>
      <c>
        <f>(M1721*21)/100</f>
      </c>
      <c t="s">
        <v>28</v>
      </c>
    </row>
    <row r="1722" spans="1:5" ht="12.75">
      <c r="A1722" s="35" t="s">
        <v>56</v>
      </c>
      <c r="E1722" s="39" t="s">
        <v>2269</v>
      </c>
    </row>
    <row r="1723" spans="1:5" ht="12.75">
      <c r="A1723" s="35" t="s">
        <v>57</v>
      </c>
      <c r="E1723" s="40" t="s">
        <v>5</v>
      </c>
    </row>
    <row r="1724" spans="1:5" ht="12.75">
      <c r="A1724" t="s">
        <v>58</v>
      </c>
      <c r="E1724" s="39" t="s">
        <v>5</v>
      </c>
    </row>
    <row r="1725" spans="1:16" ht="12.75">
      <c r="A1725" t="s">
        <v>50</v>
      </c>
      <c s="34" t="s">
        <v>2270</v>
      </c>
      <c s="34" t="s">
        <v>2271</v>
      </c>
      <c s="35" t="s">
        <v>5</v>
      </c>
      <c s="6" t="s">
        <v>2272</v>
      </c>
      <c s="36" t="s">
        <v>54</v>
      </c>
      <c s="37">
        <v>1</v>
      </c>
      <c s="36">
        <v>0</v>
      </c>
      <c s="36">
        <f>ROUND(G1725*H1725,6)</f>
      </c>
      <c r="L1725" s="38">
        <v>0</v>
      </c>
      <c s="32">
        <f>ROUND(ROUND(L1725,2)*ROUND(G1725,3),2)</f>
      </c>
      <c s="36" t="s">
        <v>55</v>
      </c>
      <c>
        <f>(M1725*21)/100</f>
      </c>
      <c t="s">
        <v>28</v>
      </c>
    </row>
    <row r="1726" spans="1:5" ht="12.75">
      <c r="A1726" s="35" t="s">
        <v>56</v>
      </c>
      <c r="E1726" s="39" t="s">
        <v>2272</v>
      </c>
    </row>
    <row r="1727" spans="1:5" ht="12.75">
      <c r="A1727" s="35" t="s">
        <v>57</v>
      </c>
      <c r="E1727" s="40" t="s">
        <v>5</v>
      </c>
    </row>
    <row r="1728" spans="1:5" ht="12.75">
      <c r="A1728" t="s">
        <v>58</v>
      </c>
      <c r="E1728" s="39" t="s">
        <v>5</v>
      </c>
    </row>
    <row r="1729" spans="1:16" ht="12.75">
      <c r="A1729" t="s">
        <v>50</v>
      </c>
      <c s="34" t="s">
        <v>2273</v>
      </c>
      <c s="34" t="s">
        <v>2274</v>
      </c>
      <c s="35" t="s">
        <v>5</v>
      </c>
      <c s="6" t="s">
        <v>2275</v>
      </c>
      <c s="36" t="s">
        <v>54</v>
      </c>
      <c s="37">
        <v>1</v>
      </c>
      <c s="36">
        <v>0</v>
      </c>
      <c s="36">
        <f>ROUND(G1729*H1729,6)</f>
      </c>
      <c r="L1729" s="38">
        <v>0</v>
      </c>
      <c s="32">
        <f>ROUND(ROUND(L1729,2)*ROUND(G1729,3),2)</f>
      </c>
      <c s="36" t="s">
        <v>55</v>
      </c>
      <c>
        <f>(M1729*21)/100</f>
      </c>
      <c t="s">
        <v>28</v>
      </c>
    </row>
    <row r="1730" spans="1:5" ht="12.75">
      <c r="A1730" s="35" t="s">
        <v>56</v>
      </c>
      <c r="E1730" s="39" t="s">
        <v>2275</v>
      </c>
    </row>
    <row r="1731" spans="1:5" ht="12.75">
      <c r="A1731" s="35" t="s">
        <v>57</v>
      </c>
      <c r="E1731" s="40" t="s">
        <v>5</v>
      </c>
    </row>
    <row r="1732" spans="1:5" ht="12.75">
      <c r="A1732" t="s">
        <v>58</v>
      </c>
      <c r="E1732" s="39" t="s">
        <v>5</v>
      </c>
    </row>
    <row r="1733" spans="1:16" ht="12.75">
      <c r="A1733" t="s">
        <v>50</v>
      </c>
      <c s="34" t="s">
        <v>2276</v>
      </c>
      <c s="34" t="s">
        <v>2277</v>
      </c>
      <c s="35" t="s">
        <v>5</v>
      </c>
      <c s="6" t="s">
        <v>2278</v>
      </c>
      <c s="36" t="s">
        <v>54</v>
      </c>
      <c s="37">
        <v>1</v>
      </c>
      <c s="36">
        <v>0</v>
      </c>
      <c s="36">
        <f>ROUND(G1733*H1733,6)</f>
      </c>
      <c r="L1733" s="38">
        <v>0</v>
      </c>
      <c s="32">
        <f>ROUND(ROUND(L1733,2)*ROUND(G1733,3),2)</f>
      </c>
      <c s="36" t="s">
        <v>55</v>
      </c>
      <c>
        <f>(M1733*21)/100</f>
      </c>
      <c t="s">
        <v>28</v>
      </c>
    </row>
    <row r="1734" spans="1:5" ht="12.75">
      <c r="A1734" s="35" t="s">
        <v>56</v>
      </c>
      <c r="E1734" s="39" t="s">
        <v>2278</v>
      </c>
    </row>
    <row r="1735" spans="1:5" ht="12.75">
      <c r="A1735" s="35" t="s">
        <v>57</v>
      </c>
      <c r="E1735" s="40" t="s">
        <v>5</v>
      </c>
    </row>
    <row r="1736" spans="1:5" ht="12.75">
      <c r="A1736" t="s">
        <v>58</v>
      </c>
      <c r="E1736" s="39" t="s">
        <v>5</v>
      </c>
    </row>
    <row r="1737" spans="1:16" ht="12.75">
      <c r="A1737" t="s">
        <v>50</v>
      </c>
      <c s="34" t="s">
        <v>2279</v>
      </c>
      <c s="34" t="s">
        <v>2280</v>
      </c>
      <c s="35" t="s">
        <v>5</v>
      </c>
      <c s="6" t="s">
        <v>2281</v>
      </c>
      <c s="36" t="s">
        <v>54</v>
      </c>
      <c s="37">
        <v>1</v>
      </c>
      <c s="36">
        <v>0</v>
      </c>
      <c s="36">
        <f>ROUND(G1737*H1737,6)</f>
      </c>
      <c r="L1737" s="38">
        <v>0</v>
      </c>
      <c s="32">
        <f>ROUND(ROUND(L1737,2)*ROUND(G1737,3),2)</f>
      </c>
      <c s="36" t="s">
        <v>55</v>
      </c>
      <c>
        <f>(M1737*21)/100</f>
      </c>
      <c t="s">
        <v>28</v>
      </c>
    </row>
    <row r="1738" spans="1:5" ht="12.75">
      <c r="A1738" s="35" t="s">
        <v>56</v>
      </c>
      <c r="E1738" s="39" t="s">
        <v>2281</v>
      </c>
    </row>
    <row r="1739" spans="1:5" ht="12.75">
      <c r="A1739" s="35" t="s">
        <v>57</v>
      </c>
      <c r="E1739" s="40" t="s">
        <v>5</v>
      </c>
    </row>
    <row r="1740" spans="1:5" ht="12.75">
      <c r="A1740" t="s">
        <v>58</v>
      </c>
      <c r="E1740" s="39" t="s">
        <v>5</v>
      </c>
    </row>
    <row r="1741" spans="1:16" ht="12.75">
      <c r="A1741" t="s">
        <v>50</v>
      </c>
      <c s="34" t="s">
        <v>2282</v>
      </c>
      <c s="34" t="s">
        <v>2283</v>
      </c>
      <c s="35" t="s">
        <v>5</v>
      </c>
      <c s="6" t="s">
        <v>2284</v>
      </c>
      <c s="36" t="s">
        <v>54</v>
      </c>
      <c s="37">
        <v>1</v>
      </c>
      <c s="36">
        <v>0</v>
      </c>
      <c s="36">
        <f>ROUND(G1741*H1741,6)</f>
      </c>
      <c r="L1741" s="38">
        <v>0</v>
      </c>
      <c s="32">
        <f>ROUND(ROUND(L1741,2)*ROUND(G1741,3),2)</f>
      </c>
      <c s="36" t="s">
        <v>55</v>
      </c>
      <c>
        <f>(M1741*21)/100</f>
      </c>
      <c t="s">
        <v>28</v>
      </c>
    </row>
    <row r="1742" spans="1:5" ht="12.75">
      <c r="A1742" s="35" t="s">
        <v>56</v>
      </c>
      <c r="E1742" s="39" t="s">
        <v>2284</v>
      </c>
    </row>
    <row r="1743" spans="1:5" ht="12.75">
      <c r="A1743" s="35" t="s">
        <v>57</v>
      </c>
      <c r="E1743" s="40" t="s">
        <v>5</v>
      </c>
    </row>
    <row r="1744" spans="1:5" ht="12.75">
      <c r="A1744" t="s">
        <v>58</v>
      </c>
      <c r="E1744" s="39" t="s">
        <v>5</v>
      </c>
    </row>
    <row r="1745" spans="1:16" ht="12.75">
      <c r="A1745" t="s">
        <v>50</v>
      </c>
      <c s="34" t="s">
        <v>2285</v>
      </c>
      <c s="34" t="s">
        <v>2286</v>
      </c>
      <c s="35" t="s">
        <v>5</v>
      </c>
      <c s="6" t="s">
        <v>2287</v>
      </c>
      <c s="36" t="s">
        <v>54</v>
      </c>
      <c s="37">
        <v>1</v>
      </c>
      <c s="36">
        <v>0</v>
      </c>
      <c s="36">
        <f>ROUND(G1745*H1745,6)</f>
      </c>
      <c r="L1745" s="38">
        <v>0</v>
      </c>
      <c s="32">
        <f>ROUND(ROUND(L1745,2)*ROUND(G1745,3),2)</f>
      </c>
      <c s="36" t="s">
        <v>55</v>
      </c>
      <c>
        <f>(M1745*21)/100</f>
      </c>
      <c t="s">
        <v>28</v>
      </c>
    </row>
    <row r="1746" spans="1:5" ht="12.75">
      <c r="A1746" s="35" t="s">
        <v>56</v>
      </c>
      <c r="E1746" s="39" t="s">
        <v>2287</v>
      </c>
    </row>
    <row r="1747" spans="1:5" ht="12.75">
      <c r="A1747" s="35" t="s">
        <v>57</v>
      </c>
      <c r="E1747" s="40" t="s">
        <v>5</v>
      </c>
    </row>
    <row r="1748" spans="1:5" ht="12.75">
      <c r="A1748" t="s">
        <v>58</v>
      </c>
      <c r="E1748" s="39" t="s">
        <v>5</v>
      </c>
    </row>
    <row r="1749" spans="1:16" ht="12.75">
      <c r="A1749" t="s">
        <v>50</v>
      </c>
      <c s="34" t="s">
        <v>2288</v>
      </c>
      <c s="34" t="s">
        <v>2289</v>
      </c>
      <c s="35" t="s">
        <v>5</v>
      </c>
      <c s="6" t="s">
        <v>2290</v>
      </c>
      <c s="36" t="s">
        <v>54</v>
      </c>
      <c s="37">
        <v>1</v>
      </c>
      <c s="36">
        <v>0</v>
      </c>
      <c s="36">
        <f>ROUND(G1749*H1749,6)</f>
      </c>
      <c r="L1749" s="38">
        <v>0</v>
      </c>
      <c s="32">
        <f>ROUND(ROUND(L1749,2)*ROUND(G1749,3),2)</f>
      </c>
      <c s="36" t="s">
        <v>55</v>
      </c>
      <c>
        <f>(M1749*21)/100</f>
      </c>
      <c t="s">
        <v>28</v>
      </c>
    </row>
    <row r="1750" spans="1:5" ht="12.75">
      <c r="A1750" s="35" t="s">
        <v>56</v>
      </c>
      <c r="E1750" s="39" t="s">
        <v>2290</v>
      </c>
    </row>
    <row r="1751" spans="1:5" ht="12.75">
      <c r="A1751" s="35" t="s">
        <v>57</v>
      </c>
      <c r="E1751" s="40" t="s">
        <v>5</v>
      </c>
    </row>
    <row r="1752" spans="1:5" ht="12.75">
      <c r="A1752" t="s">
        <v>58</v>
      </c>
      <c r="E1752" s="39" t="s">
        <v>5</v>
      </c>
    </row>
    <row r="1753" spans="1:16" ht="12.75">
      <c r="A1753" t="s">
        <v>50</v>
      </c>
      <c s="34" t="s">
        <v>2291</v>
      </c>
      <c s="34" t="s">
        <v>2292</v>
      </c>
      <c s="35" t="s">
        <v>5</v>
      </c>
      <c s="6" t="s">
        <v>2293</v>
      </c>
      <c s="36" t="s">
        <v>54</v>
      </c>
      <c s="37">
        <v>1</v>
      </c>
      <c s="36">
        <v>0</v>
      </c>
      <c s="36">
        <f>ROUND(G1753*H1753,6)</f>
      </c>
      <c r="L1753" s="38">
        <v>0</v>
      </c>
      <c s="32">
        <f>ROUND(ROUND(L1753,2)*ROUND(G1753,3),2)</f>
      </c>
      <c s="36" t="s">
        <v>55</v>
      </c>
      <c>
        <f>(M1753*21)/100</f>
      </c>
      <c t="s">
        <v>28</v>
      </c>
    </row>
    <row r="1754" spans="1:5" ht="12.75">
      <c r="A1754" s="35" t="s">
        <v>56</v>
      </c>
      <c r="E1754" s="39" t="s">
        <v>2293</v>
      </c>
    </row>
    <row r="1755" spans="1:5" ht="12.75">
      <c r="A1755" s="35" t="s">
        <v>57</v>
      </c>
      <c r="E1755" s="40" t="s">
        <v>5</v>
      </c>
    </row>
    <row r="1756" spans="1:5" ht="12.75">
      <c r="A1756" t="s">
        <v>58</v>
      </c>
      <c r="E1756" s="39" t="s">
        <v>5</v>
      </c>
    </row>
    <row r="1757" spans="1:16" ht="12.75">
      <c r="A1757" t="s">
        <v>50</v>
      </c>
      <c s="34" t="s">
        <v>2294</v>
      </c>
      <c s="34" t="s">
        <v>2295</v>
      </c>
      <c s="35" t="s">
        <v>5</v>
      </c>
      <c s="6" t="s">
        <v>2296</v>
      </c>
      <c s="36" t="s">
        <v>54</v>
      </c>
      <c s="37">
        <v>1</v>
      </c>
      <c s="36">
        <v>0</v>
      </c>
      <c s="36">
        <f>ROUND(G1757*H1757,6)</f>
      </c>
      <c r="L1757" s="38">
        <v>0</v>
      </c>
      <c s="32">
        <f>ROUND(ROUND(L1757,2)*ROUND(G1757,3),2)</f>
      </c>
      <c s="36" t="s">
        <v>55</v>
      </c>
      <c>
        <f>(M1757*21)/100</f>
      </c>
      <c t="s">
        <v>28</v>
      </c>
    </row>
    <row r="1758" spans="1:5" ht="12.75">
      <c r="A1758" s="35" t="s">
        <v>56</v>
      </c>
      <c r="E1758" s="39" t="s">
        <v>2296</v>
      </c>
    </row>
    <row r="1759" spans="1:5" ht="12.75">
      <c r="A1759" s="35" t="s">
        <v>57</v>
      </c>
      <c r="E1759" s="40" t="s">
        <v>5</v>
      </c>
    </row>
    <row r="1760" spans="1:5" ht="12.75">
      <c r="A1760" t="s">
        <v>58</v>
      </c>
      <c r="E1760" s="39" t="s">
        <v>5</v>
      </c>
    </row>
    <row r="1761" spans="1:16" ht="12.75">
      <c r="A1761" t="s">
        <v>50</v>
      </c>
      <c s="34" t="s">
        <v>2297</v>
      </c>
      <c s="34" t="s">
        <v>2298</v>
      </c>
      <c s="35" t="s">
        <v>5</v>
      </c>
      <c s="6" t="s">
        <v>2299</v>
      </c>
      <c s="36" t="s">
        <v>54</v>
      </c>
      <c s="37">
        <v>1</v>
      </c>
      <c s="36">
        <v>0</v>
      </c>
      <c s="36">
        <f>ROUND(G1761*H1761,6)</f>
      </c>
      <c r="L1761" s="38">
        <v>0</v>
      </c>
      <c s="32">
        <f>ROUND(ROUND(L1761,2)*ROUND(G1761,3),2)</f>
      </c>
      <c s="36" t="s">
        <v>55</v>
      </c>
      <c>
        <f>(M1761*21)/100</f>
      </c>
      <c t="s">
        <v>28</v>
      </c>
    </row>
    <row r="1762" spans="1:5" ht="12.75">
      <c r="A1762" s="35" t="s">
        <v>56</v>
      </c>
      <c r="E1762" s="39" t="s">
        <v>2299</v>
      </c>
    </row>
    <row r="1763" spans="1:5" ht="12.75">
      <c r="A1763" s="35" t="s">
        <v>57</v>
      </c>
      <c r="E1763" s="40" t="s">
        <v>5</v>
      </c>
    </row>
    <row r="1764" spans="1:5" ht="12.75">
      <c r="A1764" t="s">
        <v>58</v>
      </c>
      <c r="E1764" s="39" t="s">
        <v>5</v>
      </c>
    </row>
    <row r="1765" spans="1:16" ht="12.75">
      <c r="A1765" t="s">
        <v>50</v>
      </c>
      <c s="34" t="s">
        <v>2300</v>
      </c>
      <c s="34" t="s">
        <v>2301</v>
      </c>
      <c s="35" t="s">
        <v>5</v>
      </c>
      <c s="6" t="s">
        <v>2302</v>
      </c>
      <c s="36" t="s">
        <v>54</v>
      </c>
      <c s="37">
        <v>1</v>
      </c>
      <c s="36">
        <v>0</v>
      </c>
      <c s="36">
        <f>ROUND(G1765*H1765,6)</f>
      </c>
      <c r="L1765" s="38">
        <v>0</v>
      </c>
      <c s="32">
        <f>ROUND(ROUND(L1765,2)*ROUND(G1765,3),2)</f>
      </c>
      <c s="36" t="s">
        <v>55</v>
      </c>
      <c>
        <f>(M1765*21)/100</f>
      </c>
      <c t="s">
        <v>28</v>
      </c>
    </row>
    <row r="1766" spans="1:5" ht="12.75">
      <c r="A1766" s="35" t="s">
        <v>56</v>
      </c>
      <c r="E1766" s="39" t="s">
        <v>2302</v>
      </c>
    </row>
    <row r="1767" spans="1:5" ht="12.75">
      <c r="A1767" s="35" t="s">
        <v>57</v>
      </c>
      <c r="E1767" s="40" t="s">
        <v>5</v>
      </c>
    </row>
    <row r="1768" spans="1:5" ht="12.75">
      <c r="A1768" t="s">
        <v>58</v>
      </c>
      <c r="E1768" s="39" t="s">
        <v>5</v>
      </c>
    </row>
    <row r="1769" spans="1:16" ht="12.75">
      <c r="A1769" t="s">
        <v>50</v>
      </c>
      <c s="34" t="s">
        <v>2303</v>
      </c>
      <c s="34" t="s">
        <v>2304</v>
      </c>
      <c s="35" t="s">
        <v>5</v>
      </c>
      <c s="6" t="s">
        <v>2305</v>
      </c>
      <c s="36" t="s">
        <v>54</v>
      </c>
      <c s="37">
        <v>1</v>
      </c>
      <c s="36">
        <v>0</v>
      </c>
      <c s="36">
        <f>ROUND(G1769*H1769,6)</f>
      </c>
      <c r="L1769" s="38">
        <v>0</v>
      </c>
      <c s="32">
        <f>ROUND(ROUND(L1769,2)*ROUND(G1769,3),2)</f>
      </c>
      <c s="36" t="s">
        <v>55</v>
      </c>
      <c>
        <f>(M1769*21)/100</f>
      </c>
      <c t="s">
        <v>28</v>
      </c>
    </row>
    <row r="1770" spans="1:5" ht="12.75">
      <c r="A1770" s="35" t="s">
        <v>56</v>
      </c>
      <c r="E1770" s="39" t="s">
        <v>2305</v>
      </c>
    </row>
    <row r="1771" spans="1:5" ht="12.75">
      <c r="A1771" s="35" t="s">
        <v>57</v>
      </c>
      <c r="E1771" s="40" t="s">
        <v>5</v>
      </c>
    </row>
    <row r="1772" spans="1:5" ht="12.75">
      <c r="A1772" t="s">
        <v>58</v>
      </c>
      <c r="E1772" s="39" t="s">
        <v>5</v>
      </c>
    </row>
    <row r="1773" spans="1:16" ht="12.75">
      <c r="A1773" t="s">
        <v>50</v>
      </c>
      <c s="34" t="s">
        <v>2306</v>
      </c>
      <c s="34" t="s">
        <v>2307</v>
      </c>
      <c s="35" t="s">
        <v>5</v>
      </c>
      <c s="6" t="s">
        <v>2308</v>
      </c>
      <c s="36" t="s">
        <v>54</v>
      </c>
      <c s="37">
        <v>1</v>
      </c>
      <c s="36">
        <v>0</v>
      </c>
      <c s="36">
        <f>ROUND(G1773*H1773,6)</f>
      </c>
      <c r="L1773" s="38">
        <v>0</v>
      </c>
      <c s="32">
        <f>ROUND(ROUND(L1773,2)*ROUND(G1773,3),2)</f>
      </c>
      <c s="36" t="s">
        <v>55</v>
      </c>
      <c>
        <f>(M1773*21)/100</f>
      </c>
      <c t="s">
        <v>28</v>
      </c>
    </row>
    <row r="1774" spans="1:5" ht="12.75">
      <c r="A1774" s="35" t="s">
        <v>56</v>
      </c>
      <c r="E1774" s="39" t="s">
        <v>2308</v>
      </c>
    </row>
    <row r="1775" spans="1:5" ht="12.75">
      <c r="A1775" s="35" t="s">
        <v>57</v>
      </c>
      <c r="E1775" s="40" t="s">
        <v>5</v>
      </c>
    </row>
    <row r="1776" spans="1:5" ht="12.75">
      <c r="A1776" t="s">
        <v>58</v>
      </c>
      <c r="E1776" s="39" t="s">
        <v>5</v>
      </c>
    </row>
    <row r="1777" spans="1:16" ht="12.75">
      <c r="A1777" t="s">
        <v>50</v>
      </c>
      <c s="34" t="s">
        <v>2309</v>
      </c>
      <c s="34" t="s">
        <v>2310</v>
      </c>
      <c s="35" t="s">
        <v>5</v>
      </c>
      <c s="6" t="s">
        <v>2311</v>
      </c>
      <c s="36" t="s">
        <v>54</v>
      </c>
      <c s="37">
        <v>1</v>
      </c>
      <c s="36">
        <v>0</v>
      </c>
      <c s="36">
        <f>ROUND(G1777*H1777,6)</f>
      </c>
      <c r="L1777" s="38">
        <v>0</v>
      </c>
      <c s="32">
        <f>ROUND(ROUND(L1777,2)*ROUND(G1777,3),2)</f>
      </c>
      <c s="36" t="s">
        <v>55</v>
      </c>
      <c>
        <f>(M1777*21)/100</f>
      </c>
      <c t="s">
        <v>28</v>
      </c>
    </row>
    <row r="1778" spans="1:5" ht="12.75">
      <c r="A1778" s="35" t="s">
        <v>56</v>
      </c>
      <c r="E1778" s="39" t="s">
        <v>2311</v>
      </c>
    </row>
    <row r="1779" spans="1:5" ht="12.75">
      <c r="A1779" s="35" t="s">
        <v>57</v>
      </c>
      <c r="E1779" s="40" t="s">
        <v>5</v>
      </c>
    </row>
    <row r="1780" spans="1:5" ht="12.75">
      <c r="A1780" t="s">
        <v>58</v>
      </c>
      <c r="E1780" s="39" t="s">
        <v>5</v>
      </c>
    </row>
    <row r="1781" spans="1:16" ht="12.75">
      <c r="A1781" t="s">
        <v>50</v>
      </c>
      <c s="34" t="s">
        <v>2312</v>
      </c>
      <c s="34" t="s">
        <v>2313</v>
      </c>
      <c s="35" t="s">
        <v>5</v>
      </c>
      <c s="6" t="s">
        <v>2314</v>
      </c>
      <c s="36" t="s">
        <v>54</v>
      </c>
      <c s="37">
        <v>1</v>
      </c>
      <c s="36">
        <v>0</v>
      </c>
      <c s="36">
        <f>ROUND(G1781*H1781,6)</f>
      </c>
      <c r="L1781" s="38">
        <v>0</v>
      </c>
      <c s="32">
        <f>ROUND(ROUND(L1781,2)*ROUND(G1781,3),2)</f>
      </c>
      <c s="36" t="s">
        <v>55</v>
      </c>
      <c>
        <f>(M1781*21)/100</f>
      </c>
      <c t="s">
        <v>28</v>
      </c>
    </row>
    <row r="1782" spans="1:5" ht="12.75">
      <c r="A1782" s="35" t="s">
        <v>56</v>
      </c>
      <c r="E1782" s="39" t="s">
        <v>2314</v>
      </c>
    </row>
    <row r="1783" spans="1:5" ht="12.75">
      <c r="A1783" s="35" t="s">
        <v>57</v>
      </c>
      <c r="E1783" s="40" t="s">
        <v>5</v>
      </c>
    </row>
    <row r="1784" spans="1:5" ht="12.75">
      <c r="A1784" t="s">
        <v>58</v>
      </c>
      <c r="E1784" s="39" t="s">
        <v>5</v>
      </c>
    </row>
    <row r="1785" spans="1:16" ht="12.75">
      <c r="A1785" t="s">
        <v>50</v>
      </c>
      <c s="34" t="s">
        <v>2315</v>
      </c>
      <c s="34" t="s">
        <v>2316</v>
      </c>
      <c s="35" t="s">
        <v>5</v>
      </c>
      <c s="6" t="s">
        <v>2317</v>
      </c>
      <c s="36" t="s">
        <v>54</v>
      </c>
      <c s="37">
        <v>1</v>
      </c>
      <c s="36">
        <v>0</v>
      </c>
      <c s="36">
        <f>ROUND(G1785*H1785,6)</f>
      </c>
      <c r="L1785" s="38">
        <v>0</v>
      </c>
      <c s="32">
        <f>ROUND(ROUND(L1785,2)*ROUND(G1785,3),2)</f>
      </c>
      <c s="36" t="s">
        <v>55</v>
      </c>
      <c>
        <f>(M1785*21)/100</f>
      </c>
      <c t="s">
        <v>28</v>
      </c>
    </row>
    <row r="1786" spans="1:5" ht="12.75">
      <c r="A1786" s="35" t="s">
        <v>56</v>
      </c>
      <c r="E1786" s="39" t="s">
        <v>2317</v>
      </c>
    </row>
    <row r="1787" spans="1:5" ht="12.75">
      <c r="A1787" s="35" t="s">
        <v>57</v>
      </c>
      <c r="E1787" s="40" t="s">
        <v>5</v>
      </c>
    </row>
    <row r="1788" spans="1:5" ht="12.75">
      <c r="A1788" t="s">
        <v>58</v>
      </c>
      <c r="E1788" s="39" t="s">
        <v>5</v>
      </c>
    </row>
    <row r="1789" spans="1:16" ht="12.75">
      <c r="A1789" t="s">
        <v>50</v>
      </c>
      <c s="34" t="s">
        <v>2318</v>
      </c>
      <c s="34" t="s">
        <v>2319</v>
      </c>
      <c s="35" t="s">
        <v>5</v>
      </c>
      <c s="6" t="s">
        <v>2320</v>
      </c>
      <c s="36" t="s">
        <v>54</v>
      </c>
      <c s="37">
        <v>1</v>
      </c>
      <c s="36">
        <v>0</v>
      </c>
      <c s="36">
        <f>ROUND(G1789*H1789,6)</f>
      </c>
      <c r="L1789" s="38">
        <v>0</v>
      </c>
      <c s="32">
        <f>ROUND(ROUND(L1789,2)*ROUND(G1789,3),2)</f>
      </c>
      <c s="36" t="s">
        <v>55</v>
      </c>
      <c>
        <f>(M1789*21)/100</f>
      </c>
      <c t="s">
        <v>28</v>
      </c>
    </row>
    <row r="1790" spans="1:5" ht="12.75">
      <c r="A1790" s="35" t="s">
        <v>56</v>
      </c>
      <c r="E1790" s="39" t="s">
        <v>2320</v>
      </c>
    </row>
    <row r="1791" spans="1:5" ht="12.75">
      <c r="A1791" s="35" t="s">
        <v>57</v>
      </c>
      <c r="E1791" s="40" t="s">
        <v>5</v>
      </c>
    </row>
    <row r="1792" spans="1:5" ht="12.75">
      <c r="A1792" t="s">
        <v>58</v>
      </c>
      <c r="E1792" s="39" t="s">
        <v>5</v>
      </c>
    </row>
    <row r="1793" spans="1:16" ht="12.75">
      <c r="A1793" t="s">
        <v>50</v>
      </c>
      <c s="34" t="s">
        <v>2321</v>
      </c>
      <c s="34" t="s">
        <v>2322</v>
      </c>
      <c s="35" t="s">
        <v>5</v>
      </c>
      <c s="6" t="s">
        <v>2323</v>
      </c>
      <c s="36" t="s">
        <v>54</v>
      </c>
      <c s="37">
        <v>1</v>
      </c>
      <c s="36">
        <v>0</v>
      </c>
      <c s="36">
        <f>ROUND(G1793*H1793,6)</f>
      </c>
      <c r="L1793" s="38">
        <v>0</v>
      </c>
      <c s="32">
        <f>ROUND(ROUND(L1793,2)*ROUND(G1793,3),2)</f>
      </c>
      <c s="36" t="s">
        <v>55</v>
      </c>
      <c>
        <f>(M1793*21)/100</f>
      </c>
      <c t="s">
        <v>28</v>
      </c>
    </row>
    <row r="1794" spans="1:5" ht="12.75">
      <c r="A1794" s="35" t="s">
        <v>56</v>
      </c>
      <c r="E1794" s="39" t="s">
        <v>2323</v>
      </c>
    </row>
    <row r="1795" spans="1:5" ht="12.75">
      <c r="A1795" s="35" t="s">
        <v>57</v>
      </c>
      <c r="E1795" s="40" t="s">
        <v>5</v>
      </c>
    </row>
    <row r="1796" spans="1:5" ht="12.75">
      <c r="A1796" t="s">
        <v>58</v>
      </c>
      <c r="E1796" s="39" t="s">
        <v>5</v>
      </c>
    </row>
    <row r="1797" spans="1:16" ht="12.75">
      <c r="A1797" t="s">
        <v>50</v>
      </c>
      <c s="34" t="s">
        <v>2324</v>
      </c>
      <c s="34" t="s">
        <v>2325</v>
      </c>
      <c s="35" t="s">
        <v>5</v>
      </c>
      <c s="6" t="s">
        <v>2326</v>
      </c>
      <c s="36" t="s">
        <v>54</v>
      </c>
      <c s="37">
        <v>1</v>
      </c>
      <c s="36">
        <v>0</v>
      </c>
      <c s="36">
        <f>ROUND(G1797*H1797,6)</f>
      </c>
      <c r="L1797" s="38">
        <v>0</v>
      </c>
      <c s="32">
        <f>ROUND(ROUND(L1797,2)*ROUND(G1797,3),2)</f>
      </c>
      <c s="36" t="s">
        <v>55</v>
      </c>
      <c>
        <f>(M1797*21)/100</f>
      </c>
      <c t="s">
        <v>28</v>
      </c>
    </row>
    <row r="1798" spans="1:5" ht="12.75">
      <c r="A1798" s="35" t="s">
        <v>56</v>
      </c>
      <c r="E1798" s="39" t="s">
        <v>2326</v>
      </c>
    </row>
    <row r="1799" spans="1:5" ht="12.75">
      <c r="A1799" s="35" t="s">
        <v>57</v>
      </c>
      <c r="E1799" s="40" t="s">
        <v>5</v>
      </c>
    </row>
    <row r="1800" spans="1:5" ht="12.75">
      <c r="A1800" t="s">
        <v>58</v>
      </c>
      <c r="E1800" s="39" t="s">
        <v>5</v>
      </c>
    </row>
    <row r="1801" spans="1:16" ht="12.75">
      <c r="A1801" t="s">
        <v>50</v>
      </c>
      <c s="34" t="s">
        <v>2327</v>
      </c>
      <c s="34" t="s">
        <v>2328</v>
      </c>
      <c s="35" t="s">
        <v>5</v>
      </c>
      <c s="6" t="s">
        <v>2329</v>
      </c>
      <c s="36" t="s">
        <v>54</v>
      </c>
      <c s="37">
        <v>1</v>
      </c>
      <c s="36">
        <v>0</v>
      </c>
      <c s="36">
        <f>ROUND(G1801*H1801,6)</f>
      </c>
      <c r="L1801" s="38">
        <v>0</v>
      </c>
      <c s="32">
        <f>ROUND(ROUND(L1801,2)*ROUND(G1801,3),2)</f>
      </c>
      <c s="36" t="s">
        <v>55</v>
      </c>
      <c>
        <f>(M1801*21)/100</f>
      </c>
      <c t="s">
        <v>28</v>
      </c>
    </row>
    <row r="1802" spans="1:5" ht="12.75">
      <c r="A1802" s="35" t="s">
        <v>56</v>
      </c>
      <c r="E1802" s="39" t="s">
        <v>2329</v>
      </c>
    </row>
    <row r="1803" spans="1:5" ht="12.75">
      <c r="A1803" s="35" t="s">
        <v>57</v>
      </c>
      <c r="E1803" s="40" t="s">
        <v>5</v>
      </c>
    </row>
    <row r="1804" spans="1:5" ht="12.75">
      <c r="A1804" t="s">
        <v>58</v>
      </c>
      <c r="E1804" s="39" t="s">
        <v>5</v>
      </c>
    </row>
    <row r="1805" spans="1:16" ht="12.75">
      <c r="A1805" t="s">
        <v>50</v>
      </c>
      <c s="34" t="s">
        <v>2330</v>
      </c>
      <c s="34" t="s">
        <v>2331</v>
      </c>
      <c s="35" t="s">
        <v>5</v>
      </c>
      <c s="6" t="s">
        <v>2332</v>
      </c>
      <c s="36" t="s">
        <v>54</v>
      </c>
      <c s="37">
        <v>1</v>
      </c>
      <c s="36">
        <v>0</v>
      </c>
      <c s="36">
        <f>ROUND(G1805*H1805,6)</f>
      </c>
      <c r="L1805" s="38">
        <v>0</v>
      </c>
      <c s="32">
        <f>ROUND(ROUND(L1805,2)*ROUND(G1805,3),2)</f>
      </c>
      <c s="36" t="s">
        <v>55</v>
      </c>
      <c>
        <f>(M1805*21)/100</f>
      </c>
      <c t="s">
        <v>28</v>
      </c>
    </row>
    <row r="1806" spans="1:5" ht="12.75">
      <c r="A1806" s="35" t="s">
        <v>56</v>
      </c>
      <c r="E1806" s="39" t="s">
        <v>2332</v>
      </c>
    </row>
    <row r="1807" spans="1:5" ht="12.75">
      <c r="A1807" s="35" t="s">
        <v>57</v>
      </c>
      <c r="E1807" s="40" t="s">
        <v>5</v>
      </c>
    </row>
    <row r="1808" spans="1:5" ht="12.75">
      <c r="A1808" t="s">
        <v>58</v>
      </c>
      <c r="E1808" s="39" t="s">
        <v>5</v>
      </c>
    </row>
    <row r="1809" spans="1:16" ht="12.75">
      <c r="A1809" t="s">
        <v>50</v>
      </c>
      <c s="34" t="s">
        <v>2333</v>
      </c>
      <c s="34" t="s">
        <v>2334</v>
      </c>
      <c s="35" t="s">
        <v>5</v>
      </c>
      <c s="6" t="s">
        <v>2335</v>
      </c>
      <c s="36" t="s">
        <v>54</v>
      </c>
      <c s="37">
        <v>1</v>
      </c>
      <c s="36">
        <v>0</v>
      </c>
      <c s="36">
        <f>ROUND(G1809*H1809,6)</f>
      </c>
      <c r="L1809" s="38">
        <v>0</v>
      </c>
      <c s="32">
        <f>ROUND(ROUND(L1809,2)*ROUND(G1809,3),2)</f>
      </c>
      <c s="36" t="s">
        <v>55</v>
      </c>
      <c>
        <f>(M1809*21)/100</f>
      </c>
      <c t="s">
        <v>28</v>
      </c>
    </row>
    <row r="1810" spans="1:5" ht="12.75">
      <c r="A1810" s="35" t="s">
        <v>56</v>
      </c>
      <c r="E1810" s="39" t="s">
        <v>2335</v>
      </c>
    </row>
    <row r="1811" spans="1:5" ht="12.75">
      <c r="A1811" s="35" t="s">
        <v>57</v>
      </c>
      <c r="E1811" s="40" t="s">
        <v>5</v>
      </c>
    </row>
    <row r="1812" spans="1:5" ht="12.75">
      <c r="A1812" t="s">
        <v>58</v>
      </c>
      <c r="E1812" s="39" t="s">
        <v>5</v>
      </c>
    </row>
    <row r="1813" spans="1:16" ht="12.75">
      <c r="A1813" t="s">
        <v>50</v>
      </c>
      <c s="34" t="s">
        <v>2336</v>
      </c>
      <c s="34" t="s">
        <v>2337</v>
      </c>
      <c s="35" t="s">
        <v>5</v>
      </c>
      <c s="6" t="s">
        <v>2338</v>
      </c>
      <c s="36" t="s">
        <v>54</v>
      </c>
      <c s="37">
        <v>1</v>
      </c>
      <c s="36">
        <v>0</v>
      </c>
      <c s="36">
        <f>ROUND(G1813*H1813,6)</f>
      </c>
      <c r="L1813" s="38">
        <v>0</v>
      </c>
      <c s="32">
        <f>ROUND(ROUND(L1813,2)*ROUND(G1813,3),2)</f>
      </c>
      <c s="36" t="s">
        <v>55</v>
      </c>
      <c>
        <f>(M1813*21)/100</f>
      </c>
      <c t="s">
        <v>28</v>
      </c>
    </row>
    <row r="1814" spans="1:5" ht="12.75">
      <c r="A1814" s="35" t="s">
        <v>56</v>
      </c>
      <c r="E1814" s="39" t="s">
        <v>2338</v>
      </c>
    </row>
    <row r="1815" spans="1:5" ht="12.75">
      <c r="A1815" s="35" t="s">
        <v>57</v>
      </c>
      <c r="E1815" s="40" t="s">
        <v>5</v>
      </c>
    </row>
    <row r="1816" spans="1:5" ht="12.75">
      <c r="A1816" t="s">
        <v>58</v>
      </c>
      <c r="E1816" s="39" t="s">
        <v>5</v>
      </c>
    </row>
    <row r="1817" spans="1:16" ht="12.75">
      <c r="A1817" t="s">
        <v>50</v>
      </c>
      <c s="34" t="s">
        <v>2339</v>
      </c>
      <c s="34" t="s">
        <v>2340</v>
      </c>
      <c s="35" t="s">
        <v>5</v>
      </c>
      <c s="6" t="s">
        <v>2341</v>
      </c>
      <c s="36" t="s">
        <v>54</v>
      </c>
      <c s="37">
        <v>1</v>
      </c>
      <c s="36">
        <v>0</v>
      </c>
      <c s="36">
        <f>ROUND(G1817*H1817,6)</f>
      </c>
      <c r="L1817" s="38">
        <v>0</v>
      </c>
      <c s="32">
        <f>ROUND(ROUND(L1817,2)*ROUND(G1817,3),2)</f>
      </c>
      <c s="36" t="s">
        <v>55</v>
      </c>
      <c>
        <f>(M1817*21)/100</f>
      </c>
      <c t="s">
        <v>28</v>
      </c>
    </row>
    <row r="1818" spans="1:5" ht="12.75">
      <c r="A1818" s="35" t="s">
        <v>56</v>
      </c>
      <c r="E1818" s="39" t="s">
        <v>2341</v>
      </c>
    </row>
    <row r="1819" spans="1:5" ht="12.75">
      <c r="A1819" s="35" t="s">
        <v>57</v>
      </c>
      <c r="E1819" s="40" t="s">
        <v>5</v>
      </c>
    </row>
    <row r="1820" spans="1:5" ht="12.75">
      <c r="A1820" t="s">
        <v>58</v>
      </c>
      <c r="E1820" s="39" t="s">
        <v>5</v>
      </c>
    </row>
    <row r="1821" spans="1:16" ht="12.75">
      <c r="A1821" t="s">
        <v>50</v>
      </c>
      <c s="34" t="s">
        <v>2342</v>
      </c>
      <c s="34" t="s">
        <v>2343</v>
      </c>
      <c s="35" t="s">
        <v>5</v>
      </c>
      <c s="6" t="s">
        <v>2344</v>
      </c>
      <c s="36" t="s">
        <v>54</v>
      </c>
      <c s="37">
        <v>1</v>
      </c>
      <c s="36">
        <v>0</v>
      </c>
      <c s="36">
        <f>ROUND(G1821*H1821,6)</f>
      </c>
      <c r="L1821" s="38">
        <v>0</v>
      </c>
      <c s="32">
        <f>ROUND(ROUND(L1821,2)*ROUND(G1821,3),2)</f>
      </c>
      <c s="36" t="s">
        <v>55</v>
      </c>
      <c>
        <f>(M1821*21)/100</f>
      </c>
      <c t="s">
        <v>28</v>
      </c>
    </row>
    <row r="1822" spans="1:5" ht="12.75">
      <c r="A1822" s="35" t="s">
        <v>56</v>
      </c>
      <c r="E1822" s="39" t="s">
        <v>2344</v>
      </c>
    </row>
    <row r="1823" spans="1:5" ht="12.75">
      <c r="A1823" s="35" t="s">
        <v>57</v>
      </c>
      <c r="E1823" s="40" t="s">
        <v>5</v>
      </c>
    </row>
    <row r="1824" spans="1:5" ht="12.75">
      <c r="A1824" t="s">
        <v>58</v>
      </c>
      <c r="E1824" s="39" t="s">
        <v>5</v>
      </c>
    </row>
    <row r="1825" spans="1:16" ht="12.75">
      <c r="A1825" t="s">
        <v>50</v>
      </c>
      <c s="34" t="s">
        <v>2345</v>
      </c>
      <c s="34" t="s">
        <v>2346</v>
      </c>
      <c s="35" t="s">
        <v>5</v>
      </c>
      <c s="6" t="s">
        <v>2347</v>
      </c>
      <c s="36" t="s">
        <v>54</v>
      </c>
      <c s="37">
        <v>1</v>
      </c>
      <c s="36">
        <v>0</v>
      </c>
      <c s="36">
        <f>ROUND(G1825*H1825,6)</f>
      </c>
      <c r="L1825" s="38">
        <v>0</v>
      </c>
      <c s="32">
        <f>ROUND(ROUND(L1825,2)*ROUND(G1825,3),2)</f>
      </c>
      <c s="36" t="s">
        <v>55</v>
      </c>
      <c>
        <f>(M1825*21)/100</f>
      </c>
      <c t="s">
        <v>28</v>
      </c>
    </row>
    <row r="1826" spans="1:5" ht="12.75">
      <c r="A1826" s="35" t="s">
        <v>56</v>
      </c>
      <c r="E1826" s="39" t="s">
        <v>2347</v>
      </c>
    </row>
    <row r="1827" spans="1:5" ht="12.75">
      <c r="A1827" s="35" t="s">
        <v>57</v>
      </c>
      <c r="E1827" s="40" t="s">
        <v>5</v>
      </c>
    </row>
    <row r="1828" spans="1:5" ht="12.75">
      <c r="A1828" t="s">
        <v>58</v>
      </c>
      <c r="E1828" s="39" t="s">
        <v>5</v>
      </c>
    </row>
    <row r="1829" spans="1:16" ht="12.75">
      <c r="A1829" t="s">
        <v>50</v>
      </c>
      <c s="34" t="s">
        <v>2348</v>
      </c>
      <c s="34" t="s">
        <v>2349</v>
      </c>
      <c s="35" t="s">
        <v>5</v>
      </c>
      <c s="6" t="s">
        <v>2350</v>
      </c>
      <c s="36" t="s">
        <v>54</v>
      </c>
      <c s="37">
        <v>1</v>
      </c>
      <c s="36">
        <v>0</v>
      </c>
      <c s="36">
        <f>ROUND(G1829*H1829,6)</f>
      </c>
      <c r="L1829" s="38">
        <v>0</v>
      </c>
      <c s="32">
        <f>ROUND(ROUND(L1829,2)*ROUND(G1829,3),2)</f>
      </c>
      <c s="36" t="s">
        <v>55</v>
      </c>
      <c>
        <f>(M1829*21)/100</f>
      </c>
      <c t="s">
        <v>28</v>
      </c>
    </row>
    <row r="1830" spans="1:5" ht="12.75">
      <c r="A1830" s="35" t="s">
        <v>56</v>
      </c>
      <c r="E1830" s="39" t="s">
        <v>2350</v>
      </c>
    </row>
    <row r="1831" spans="1:5" ht="12.75">
      <c r="A1831" s="35" t="s">
        <v>57</v>
      </c>
      <c r="E1831" s="40" t="s">
        <v>5</v>
      </c>
    </row>
    <row r="1832" spans="1:5" ht="12.75">
      <c r="A1832" t="s">
        <v>58</v>
      </c>
      <c r="E1832" s="39" t="s">
        <v>5</v>
      </c>
    </row>
    <row r="1833" spans="1:16" ht="12.75">
      <c r="A1833" t="s">
        <v>50</v>
      </c>
      <c s="34" t="s">
        <v>2351</v>
      </c>
      <c s="34" t="s">
        <v>2352</v>
      </c>
      <c s="35" t="s">
        <v>5</v>
      </c>
      <c s="6" t="s">
        <v>2353</v>
      </c>
      <c s="36" t="s">
        <v>54</v>
      </c>
      <c s="37">
        <v>1</v>
      </c>
      <c s="36">
        <v>0</v>
      </c>
      <c s="36">
        <f>ROUND(G1833*H1833,6)</f>
      </c>
      <c r="L1833" s="38">
        <v>0</v>
      </c>
      <c s="32">
        <f>ROUND(ROUND(L1833,2)*ROUND(G1833,3),2)</f>
      </c>
      <c s="36" t="s">
        <v>55</v>
      </c>
      <c>
        <f>(M1833*21)/100</f>
      </c>
      <c t="s">
        <v>28</v>
      </c>
    </row>
    <row r="1834" spans="1:5" ht="12.75">
      <c r="A1834" s="35" t="s">
        <v>56</v>
      </c>
      <c r="E1834" s="39" t="s">
        <v>2353</v>
      </c>
    </row>
    <row r="1835" spans="1:5" ht="12.75">
      <c r="A1835" s="35" t="s">
        <v>57</v>
      </c>
      <c r="E1835" s="40" t="s">
        <v>5</v>
      </c>
    </row>
    <row r="1836" spans="1:5" ht="12.75">
      <c r="A1836" t="s">
        <v>58</v>
      </c>
      <c r="E1836" s="39" t="s">
        <v>5</v>
      </c>
    </row>
    <row r="1837" spans="1:16" ht="12.75">
      <c r="A1837" t="s">
        <v>50</v>
      </c>
      <c s="34" t="s">
        <v>2354</v>
      </c>
      <c s="34" t="s">
        <v>2355</v>
      </c>
      <c s="35" t="s">
        <v>5</v>
      </c>
      <c s="6" t="s">
        <v>2356</v>
      </c>
      <c s="36" t="s">
        <v>54</v>
      </c>
      <c s="37">
        <v>1</v>
      </c>
      <c s="36">
        <v>0</v>
      </c>
      <c s="36">
        <f>ROUND(G1837*H1837,6)</f>
      </c>
      <c r="L1837" s="38">
        <v>0</v>
      </c>
      <c s="32">
        <f>ROUND(ROUND(L1837,2)*ROUND(G1837,3),2)</f>
      </c>
      <c s="36" t="s">
        <v>55</v>
      </c>
      <c>
        <f>(M1837*21)/100</f>
      </c>
      <c t="s">
        <v>28</v>
      </c>
    </row>
    <row r="1838" spans="1:5" ht="12.75">
      <c r="A1838" s="35" t="s">
        <v>56</v>
      </c>
      <c r="E1838" s="39" t="s">
        <v>2356</v>
      </c>
    </row>
    <row r="1839" spans="1:5" ht="12.75">
      <c r="A1839" s="35" t="s">
        <v>57</v>
      </c>
      <c r="E1839" s="40" t="s">
        <v>5</v>
      </c>
    </row>
    <row r="1840" spans="1:5" ht="12.75">
      <c r="A1840" t="s">
        <v>58</v>
      </c>
      <c r="E1840" s="39" t="s">
        <v>5</v>
      </c>
    </row>
    <row r="1841" spans="1:16" ht="12.75">
      <c r="A1841" t="s">
        <v>50</v>
      </c>
      <c s="34" t="s">
        <v>2357</v>
      </c>
      <c s="34" t="s">
        <v>2358</v>
      </c>
      <c s="35" t="s">
        <v>5</v>
      </c>
      <c s="6" t="s">
        <v>2359</v>
      </c>
      <c s="36" t="s">
        <v>54</v>
      </c>
      <c s="37">
        <v>1</v>
      </c>
      <c s="36">
        <v>0</v>
      </c>
      <c s="36">
        <f>ROUND(G1841*H1841,6)</f>
      </c>
      <c r="L1841" s="38">
        <v>0</v>
      </c>
      <c s="32">
        <f>ROUND(ROUND(L1841,2)*ROUND(G1841,3),2)</f>
      </c>
      <c s="36" t="s">
        <v>55</v>
      </c>
      <c>
        <f>(M1841*21)/100</f>
      </c>
      <c t="s">
        <v>28</v>
      </c>
    </row>
    <row r="1842" spans="1:5" ht="12.75">
      <c r="A1842" s="35" t="s">
        <v>56</v>
      </c>
      <c r="E1842" s="39" t="s">
        <v>2359</v>
      </c>
    </row>
    <row r="1843" spans="1:5" ht="12.75">
      <c r="A1843" s="35" t="s">
        <v>57</v>
      </c>
      <c r="E1843" s="40" t="s">
        <v>5</v>
      </c>
    </row>
    <row r="1844" spans="1:5" ht="12.75">
      <c r="A1844" t="s">
        <v>58</v>
      </c>
      <c r="E1844" s="39" t="s">
        <v>5</v>
      </c>
    </row>
    <row r="1845" spans="1:16" ht="12.75">
      <c r="A1845" t="s">
        <v>50</v>
      </c>
      <c s="34" t="s">
        <v>2360</v>
      </c>
      <c s="34" t="s">
        <v>2361</v>
      </c>
      <c s="35" t="s">
        <v>5</v>
      </c>
      <c s="6" t="s">
        <v>2362</v>
      </c>
      <c s="36" t="s">
        <v>54</v>
      </c>
      <c s="37">
        <v>1</v>
      </c>
      <c s="36">
        <v>0</v>
      </c>
      <c s="36">
        <f>ROUND(G1845*H1845,6)</f>
      </c>
      <c r="L1845" s="38">
        <v>0</v>
      </c>
      <c s="32">
        <f>ROUND(ROUND(L1845,2)*ROUND(G1845,3),2)</f>
      </c>
      <c s="36" t="s">
        <v>55</v>
      </c>
      <c>
        <f>(M1845*21)/100</f>
      </c>
      <c t="s">
        <v>28</v>
      </c>
    </row>
    <row r="1846" spans="1:5" ht="12.75">
      <c r="A1846" s="35" t="s">
        <v>56</v>
      </c>
      <c r="E1846" s="39" t="s">
        <v>2362</v>
      </c>
    </row>
    <row r="1847" spans="1:5" ht="12.75">
      <c r="A1847" s="35" t="s">
        <v>57</v>
      </c>
      <c r="E1847" s="40" t="s">
        <v>5</v>
      </c>
    </row>
    <row r="1848" spans="1:5" ht="12.75">
      <c r="A1848" t="s">
        <v>58</v>
      </c>
      <c r="E1848" s="39" t="s">
        <v>5</v>
      </c>
    </row>
    <row r="1849" spans="1:16" ht="12.75">
      <c r="A1849" t="s">
        <v>50</v>
      </c>
      <c s="34" t="s">
        <v>2363</v>
      </c>
      <c s="34" t="s">
        <v>2364</v>
      </c>
      <c s="35" t="s">
        <v>5</v>
      </c>
      <c s="6" t="s">
        <v>2365</v>
      </c>
      <c s="36" t="s">
        <v>54</v>
      </c>
      <c s="37">
        <v>1</v>
      </c>
      <c s="36">
        <v>0</v>
      </c>
      <c s="36">
        <f>ROUND(G1849*H1849,6)</f>
      </c>
      <c r="L1849" s="38">
        <v>0</v>
      </c>
      <c s="32">
        <f>ROUND(ROUND(L1849,2)*ROUND(G1849,3),2)</f>
      </c>
      <c s="36" t="s">
        <v>55</v>
      </c>
      <c>
        <f>(M1849*21)/100</f>
      </c>
      <c t="s">
        <v>28</v>
      </c>
    </row>
    <row r="1850" spans="1:5" ht="12.75">
      <c r="A1850" s="35" t="s">
        <v>56</v>
      </c>
      <c r="E1850" s="39" t="s">
        <v>2365</v>
      </c>
    </row>
    <row r="1851" spans="1:5" ht="12.75">
      <c r="A1851" s="35" t="s">
        <v>57</v>
      </c>
      <c r="E1851" s="40" t="s">
        <v>5</v>
      </c>
    </row>
    <row r="1852" spans="1:5" ht="12.75">
      <c r="A1852" t="s">
        <v>58</v>
      </c>
      <c r="E1852" s="39" t="s">
        <v>5</v>
      </c>
    </row>
    <row r="1853" spans="1:16" ht="12.75">
      <c r="A1853" t="s">
        <v>50</v>
      </c>
      <c s="34" t="s">
        <v>2366</v>
      </c>
      <c s="34" t="s">
        <v>2367</v>
      </c>
      <c s="35" t="s">
        <v>5</v>
      </c>
      <c s="6" t="s">
        <v>2368</v>
      </c>
      <c s="36" t="s">
        <v>54</v>
      </c>
      <c s="37">
        <v>1</v>
      </c>
      <c s="36">
        <v>0</v>
      </c>
      <c s="36">
        <f>ROUND(G1853*H1853,6)</f>
      </c>
      <c r="L1853" s="38">
        <v>0</v>
      </c>
      <c s="32">
        <f>ROUND(ROUND(L1853,2)*ROUND(G1853,3),2)</f>
      </c>
      <c s="36" t="s">
        <v>55</v>
      </c>
      <c>
        <f>(M1853*21)/100</f>
      </c>
      <c t="s">
        <v>28</v>
      </c>
    </row>
    <row r="1854" spans="1:5" ht="12.75">
      <c r="A1854" s="35" t="s">
        <v>56</v>
      </c>
      <c r="E1854" s="39" t="s">
        <v>2368</v>
      </c>
    </row>
    <row r="1855" spans="1:5" ht="12.75">
      <c r="A1855" s="35" t="s">
        <v>57</v>
      </c>
      <c r="E1855" s="40" t="s">
        <v>5</v>
      </c>
    </row>
    <row r="1856" spans="1:5" ht="12.75">
      <c r="A1856" t="s">
        <v>58</v>
      </c>
      <c r="E1856" s="39" t="s">
        <v>5</v>
      </c>
    </row>
    <row r="1857" spans="1:16" ht="12.75">
      <c r="A1857" t="s">
        <v>50</v>
      </c>
      <c s="34" t="s">
        <v>2369</v>
      </c>
      <c s="34" t="s">
        <v>2370</v>
      </c>
      <c s="35" t="s">
        <v>5</v>
      </c>
      <c s="6" t="s">
        <v>2371</v>
      </c>
      <c s="36" t="s">
        <v>54</v>
      </c>
      <c s="37">
        <v>1</v>
      </c>
      <c s="36">
        <v>0</v>
      </c>
      <c s="36">
        <f>ROUND(G1857*H1857,6)</f>
      </c>
      <c r="L1857" s="38">
        <v>0</v>
      </c>
      <c s="32">
        <f>ROUND(ROUND(L1857,2)*ROUND(G1857,3),2)</f>
      </c>
      <c s="36" t="s">
        <v>55</v>
      </c>
      <c>
        <f>(M1857*21)/100</f>
      </c>
      <c t="s">
        <v>28</v>
      </c>
    </row>
    <row r="1858" spans="1:5" ht="12.75">
      <c r="A1858" s="35" t="s">
        <v>56</v>
      </c>
      <c r="E1858" s="39" t="s">
        <v>2371</v>
      </c>
    </row>
    <row r="1859" spans="1:5" ht="12.75">
      <c r="A1859" s="35" t="s">
        <v>57</v>
      </c>
      <c r="E1859" s="40" t="s">
        <v>5</v>
      </c>
    </row>
    <row r="1860" spans="1:5" ht="12.75">
      <c r="A1860" t="s">
        <v>58</v>
      </c>
      <c r="E1860" s="39" t="s">
        <v>5</v>
      </c>
    </row>
    <row r="1861" spans="1:16" ht="12.75">
      <c r="A1861" t="s">
        <v>50</v>
      </c>
      <c s="34" t="s">
        <v>2372</v>
      </c>
      <c s="34" t="s">
        <v>2373</v>
      </c>
      <c s="35" t="s">
        <v>5</v>
      </c>
      <c s="6" t="s">
        <v>2374</v>
      </c>
      <c s="36" t="s">
        <v>54</v>
      </c>
      <c s="37">
        <v>1</v>
      </c>
      <c s="36">
        <v>0</v>
      </c>
      <c s="36">
        <f>ROUND(G1861*H1861,6)</f>
      </c>
      <c r="L1861" s="38">
        <v>0</v>
      </c>
      <c s="32">
        <f>ROUND(ROUND(L1861,2)*ROUND(G1861,3),2)</f>
      </c>
      <c s="36" t="s">
        <v>55</v>
      </c>
      <c>
        <f>(M1861*21)/100</f>
      </c>
      <c t="s">
        <v>28</v>
      </c>
    </row>
    <row r="1862" spans="1:5" ht="12.75">
      <c r="A1862" s="35" t="s">
        <v>56</v>
      </c>
      <c r="E1862" s="39" t="s">
        <v>2374</v>
      </c>
    </row>
    <row r="1863" spans="1:5" ht="12.75">
      <c r="A1863" s="35" t="s">
        <v>57</v>
      </c>
      <c r="E1863" s="40" t="s">
        <v>5</v>
      </c>
    </row>
    <row r="1864" spans="1:5" ht="12.75">
      <c r="A1864" t="s">
        <v>58</v>
      </c>
      <c r="E1864" s="39" t="s">
        <v>5</v>
      </c>
    </row>
    <row r="1865" spans="1:16" ht="12.75">
      <c r="A1865" t="s">
        <v>50</v>
      </c>
      <c s="34" t="s">
        <v>2375</v>
      </c>
      <c s="34" t="s">
        <v>2376</v>
      </c>
      <c s="35" t="s">
        <v>5</v>
      </c>
      <c s="6" t="s">
        <v>2377</v>
      </c>
      <c s="36" t="s">
        <v>54</v>
      </c>
      <c s="37">
        <v>1</v>
      </c>
      <c s="36">
        <v>0</v>
      </c>
      <c s="36">
        <f>ROUND(G1865*H1865,6)</f>
      </c>
      <c r="L1865" s="38">
        <v>0</v>
      </c>
      <c s="32">
        <f>ROUND(ROUND(L1865,2)*ROUND(G1865,3),2)</f>
      </c>
      <c s="36" t="s">
        <v>55</v>
      </c>
      <c>
        <f>(M1865*21)/100</f>
      </c>
      <c t="s">
        <v>28</v>
      </c>
    </row>
    <row r="1866" spans="1:5" ht="12.75">
      <c r="A1866" s="35" t="s">
        <v>56</v>
      </c>
      <c r="E1866" s="39" t="s">
        <v>2377</v>
      </c>
    </row>
    <row r="1867" spans="1:5" ht="12.75">
      <c r="A1867" s="35" t="s">
        <v>57</v>
      </c>
      <c r="E1867" s="40" t="s">
        <v>5</v>
      </c>
    </row>
    <row r="1868" spans="1:5" ht="12.75">
      <c r="A1868" t="s">
        <v>58</v>
      </c>
      <c r="E1868" s="39" t="s">
        <v>5</v>
      </c>
    </row>
    <row r="1869" spans="1:16" ht="12.75">
      <c r="A1869" t="s">
        <v>50</v>
      </c>
      <c s="34" t="s">
        <v>2378</v>
      </c>
      <c s="34" t="s">
        <v>2379</v>
      </c>
      <c s="35" t="s">
        <v>5</v>
      </c>
      <c s="6" t="s">
        <v>2380</v>
      </c>
      <c s="36" t="s">
        <v>54</v>
      </c>
      <c s="37">
        <v>1</v>
      </c>
      <c s="36">
        <v>0</v>
      </c>
      <c s="36">
        <f>ROUND(G1869*H1869,6)</f>
      </c>
      <c r="L1869" s="38">
        <v>0</v>
      </c>
      <c s="32">
        <f>ROUND(ROUND(L1869,2)*ROUND(G1869,3),2)</f>
      </c>
      <c s="36" t="s">
        <v>55</v>
      </c>
      <c>
        <f>(M1869*21)/100</f>
      </c>
      <c t="s">
        <v>28</v>
      </c>
    </row>
    <row r="1870" spans="1:5" ht="12.75">
      <c r="A1870" s="35" t="s">
        <v>56</v>
      </c>
      <c r="E1870" s="39" t="s">
        <v>2380</v>
      </c>
    </row>
    <row r="1871" spans="1:5" ht="12.75">
      <c r="A1871" s="35" t="s">
        <v>57</v>
      </c>
      <c r="E1871" s="40" t="s">
        <v>5</v>
      </c>
    </row>
    <row r="1872" spans="1:5" ht="12.75">
      <c r="A1872" t="s">
        <v>58</v>
      </c>
      <c r="E1872" s="39" t="s">
        <v>5</v>
      </c>
    </row>
    <row r="1873" spans="1:16" ht="12.75">
      <c r="A1873" t="s">
        <v>50</v>
      </c>
      <c s="34" t="s">
        <v>2381</v>
      </c>
      <c s="34" t="s">
        <v>2382</v>
      </c>
      <c s="35" t="s">
        <v>5</v>
      </c>
      <c s="6" t="s">
        <v>2383</v>
      </c>
      <c s="36" t="s">
        <v>54</v>
      </c>
      <c s="37">
        <v>1</v>
      </c>
      <c s="36">
        <v>0</v>
      </c>
      <c s="36">
        <f>ROUND(G1873*H1873,6)</f>
      </c>
      <c r="L1873" s="38">
        <v>0</v>
      </c>
      <c s="32">
        <f>ROUND(ROUND(L1873,2)*ROUND(G1873,3),2)</f>
      </c>
      <c s="36" t="s">
        <v>55</v>
      </c>
      <c>
        <f>(M1873*21)/100</f>
      </c>
      <c t="s">
        <v>28</v>
      </c>
    </row>
    <row r="1874" spans="1:5" ht="12.75">
      <c r="A1874" s="35" t="s">
        <v>56</v>
      </c>
      <c r="E1874" s="39" t="s">
        <v>2383</v>
      </c>
    </row>
    <row r="1875" spans="1:5" ht="12.75">
      <c r="A1875" s="35" t="s">
        <v>57</v>
      </c>
      <c r="E1875" s="40" t="s">
        <v>5</v>
      </c>
    </row>
    <row r="1876" spans="1:5" ht="12.75">
      <c r="A1876" t="s">
        <v>58</v>
      </c>
      <c r="E1876" s="39" t="s">
        <v>5</v>
      </c>
    </row>
    <row r="1877" spans="1:16" ht="12.75">
      <c r="A1877" t="s">
        <v>50</v>
      </c>
      <c s="34" t="s">
        <v>2384</v>
      </c>
      <c s="34" t="s">
        <v>2385</v>
      </c>
      <c s="35" t="s">
        <v>5</v>
      </c>
      <c s="6" t="s">
        <v>2386</v>
      </c>
      <c s="36" t="s">
        <v>54</v>
      </c>
      <c s="37">
        <v>1</v>
      </c>
      <c s="36">
        <v>0</v>
      </c>
      <c s="36">
        <f>ROUND(G1877*H1877,6)</f>
      </c>
      <c r="L1877" s="38">
        <v>0</v>
      </c>
      <c s="32">
        <f>ROUND(ROUND(L1877,2)*ROUND(G1877,3),2)</f>
      </c>
      <c s="36" t="s">
        <v>55</v>
      </c>
      <c>
        <f>(M1877*21)/100</f>
      </c>
      <c t="s">
        <v>28</v>
      </c>
    </row>
    <row r="1878" spans="1:5" ht="12.75">
      <c r="A1878" s="35" t="s">
        <v>56</v>
      </c>
      <c r="E1878" s="39" t="s">
        <v>2386</v>
      </c>
    </row>
    <row r="1879" spans="1:5" ht="12.75">
      <c r="A1879" s="35" t="s">
        <v>57</v>
      </c>
      <c r="E1879" s="40" t="s">
        <v>5</v>
      </c>
    </row>
    <row r="1880" spans="1:5" ht="12.75">
      <c r="A1880" t="s">
        <v>58</v>
      </c>
      <c r="E1880" s="39" t="s">
        <v>5</v>
      </c>
    </row>
    <row r="1881" spans="1:16" ht="12.75">
      <c r="A1881" t="s">
        <v>50</v>
      </c>
      <c s="34" t="s">
        <v>2387</v>
      </c>
      <c s="34" t="s">
        <v>2388</v>
      </c>
      <c s="35" t="s">
        <v>5</v>
      </c>
      <c s="6" t="s">
        <v>2389</v>
      </c>
      <c s="36" t="s">
        <v>54</v>
      </c>
      <c s="37">
        <v>1</v>
      </c>
      <c s="36">
        <v>0</v>
      </c>
      <c s="36">
        <f>ROUND(G1881*H1881,6)</f>
      </c>
      <c r="L1881" s="38">
        <v>0</v>
      </c>
      <c s="32">
        <f>ROUND(ROUND(L1881,2)*ROUND(G1881,3),2)</f>
      </c>
      <c s="36" t="s">
        <v>55</v>
      </c>
      <c>
        <f>(M1881*21)/100</f>
      </c>
      <c t="s">
        <v>28</v>
      </c>
    </row>
    <row r="1882" spans="1:5" ht="12.75">
      <c r="A1882" s="35" t="s">
        <v>56</v>
      </c>
      <c r="E1882" s="39" t="s">
        <v>2389</v>
      </c>
    </row>
    <row r="1883" spans="1:5" ht="12.75">
      <c r="A1883" s="35" t="s">
        <v>57</v>
      </c>
      <c r="E1883" s="40" t="s">
        <v>5</v>
      </c>
    </row>
    <row r="1884" spans="1:5" ht="12.75">
      <c r="A1884" t="s">
        <v>58</v>
      </c>
      <c r="E1884" s="39" t="s">
        <v>5</v>
      </c>
    </row>
    <row r="1885" spans="1:16" ht="12.75">
      <c r="A1885" t="s">
        <v>50</v>
      </c>
      <c s="34" t="s">
        <v>2390</v>
      </c>
      <c s="34" t="s">
        <v>2391</v>
      </c>
      <c s="35" t="s">
        <v>5</v>
      </c>
      <c s="6" t="s">
        <v>2392</v>
      </c>
      <c s="36" t="s">
        <v>54</v>
      </c>
      <c s="37">
        <v>1</v>
      </c>
      <c s="36">
        <v>0</v>
      </c>
      <c s="36">
        <f>ROUND(G1885*H1885,6)</f>
      </c>
      <c r="L1885" s="38">
        <v>0</v>
      </c>
      <c s="32">
        <f>ROUND(ROUND(L1885,2)*ROUND(G1885,3),2)</f>
      </c>
      <c s="36" t="s">
        <v>55</v>
      </c>
      <c>
        <f>(M1885*21)/100</f>
      </c>
      <c t="s">
        <v>28</v>
      </c>
    </row>
    <row r="1886" spans="1:5" ht="12.75">
      <c r="A1886" s="35" t="s">
        <v>56</v>
      </c>
      <c r="E1886" s="39" t="s">
        <v>2392</v>
      </c>
    </row>
    <row r="1887" spans="1:5" ht="12.75">
      <c r="A1887" s="35" t="s">
        <v>57</v>
      </c>
      <c r="E1887" s="40" t="s">
        <v>5</v>
      </c>
    </row>
    <row r="1888" spans="1:5" ht="12.75">
      <c r="A1888" t="s">
        <v>58</v>
      </c>
      <c r="E1888" s="39" t="s">
        <v>5</v>
      </c>
    </row>
    <row r="1889" spans="1:16" ht="12.75">
      <c r="A1889" t="s">
        <v>50</v>
      </c>
      <c s="34" t="s">
        <v>2393</v>
      </c>
      <c s="34" t="s">
        <v>2394</v>
      </c>
      <c s="35" t="s">
        <v>5</v>
      </c>
      <c s="6" t="s">
        <v>2395</v>
      </c>
      <c s="36" t="s">
        <v>54</v>
      </c>
      <c s="37">
        <v>1</v>
      </c>
      <c s="36">
        <v>0</v>
      </c>
      <c s="36">
        <f>ROUND(G1889*H1889,6)</f>
      </c>
      <c r="L1889" s="38">
        <v>0</v>
      </c>
      <c s="32">
        <f>ROUND(ROUND(L1889,2)*ROUND(G1889,3),2)</f>
      </c>
      <c s="36" t="s">
        <v>55</v>
      </c>
      <c>
        <f>(M1889*21)/100</f>
      </c>
      <c t="s">
        <v>28</v>
      </c>
    </row>
    <row r="1890" spans="1:5" ht="12.75">
      <c r="A1890" s="35" t="s">
        <v>56</v>
      </c>
      <c r="E1890" s="39" t="s">
        <v>2395</v>
      </c>
    </row>
    <row r="1891" spans="1:5" ht="12.75">
      <c r="A1891" s="35" t="s">
        <v>57</v>
      </c>
      <c r="E1891" s="40" t="s">
        <v>5</v>
      </c>
    </row>
    <row r="1892" spans="1:5" ht="12.75">
      <c r="A1892" t="s">
        <v>58</v>
      </c>
      <c r="E1892" s="39" t="s">
        <v>5</v>
      </c>
    </row>
    <row r="1893" spans="1:16" ht="12.75">
      <c r="A1893" t="s">
        <v>50</v>
      </c>
      <c s="34" t="s">
        <v>2396</v>
      </c>
      <c s="34" t="s">
        <v>2397</v>
      </c>
      <c s="35" t="s">
        <v>5</v>
      </c>
      <c s="6" t="s">
        <v>2398</v>
      </c>
      <c s="36" t="s">
        <v>54</v>
      </c>
      <c s="37">
        <v>1</v>
      </c>
      <c s="36">
        <v>0</v>
      </c>
      <c s="36">
        <f>ROUND(G1893*H1893,6)</f>
      </c>
      <c r="L1893" s="38">
        <v>0</v>
      </c>
      <c s="32">
        <f>ROUND(ROUND(L1893,2)*ROUND(G1893,3),2)</f>
      </c>
      <c s="36" t="s">
        <v>55</v>
      </c>
      <c>
        <f>(M1893*21)/100</f>
      </c>
      <c t="s">
        <v>28</v>
      </c>
    </row>
    <row r="1894" spans="1:5" ht="12.75">
      <c r="A1894" s="35" t="s">
        <v>56</v>
      </c>
      <c r="E1894" s="39" t="s">
        <v>2398</v>
      </c>
    </row>
    <row r="1895" spans="1:5" ht="12.75">
      <c r="A1895" s="35" t="s">
        <v>57</v>
      </c>
      <c r="E1895" s="40" t="s">
        <v>5</v>
      </c>
    </row>
    <row r="1896" spans="1:5" ht="12.75">
      <c r="A1896" t="s">
        <v>58</v>
      </c>
      <c r="E1896" s="39" t="s">
        <v>5</v>
      </c>
    </row>
    <row r="1897" spans="1:16" ht="12.75">
      <c r="A1897" t="s">
        <v>50</v>
      </c>
      <c s="34" t="s">
        <v>2399</v>
      </c>
      <c s="34" t="s">
        <v>2400</v>
      </c>
      <c s="35" t="s">
        <v>5</v>
      </c>
      <c s="6" t="s">
        <v>2401</v>
      </c>
      <c s="36" t="s">
        <v>54</v>
      </c>
      <c s="37">
        <v>1</v>
      </c>
      <c s="36">
        <v>0</v>
      </c>
      <c s="36">
        <f>ROUND(G1897*H1897,6)</f>
      </c>
      <c r="L1897" s="38">
        <v>0</v>
      </c>
      <c s="32">
        <f>ROUND(ROUND(L1897,2)*ROUND(G1897,3),2)</f>
      </c>
      <c s="36" t="s">
        <v>55</v>
      </c>
      <c>
        <f>(M1897*21)/100</f>
      </c>
      <c t="s">
        <v>28</v>
      </c>
    </row>
    <row r="1898" spans="1:5" ht="12.75">
      <c r="A1898" s="35" t="s">
        <v>56</v>
      </c>
      <c r="E1898" s="39" t="s">
        <v>2401</v>
      </c>
    </row>
    <row r="1899" spans="1:5" ht="12.75">
      <c r="A1899" s="35" t="s">
        <v>57</v>
      </c>
      <c r="E1899" s="40" t="s">
        <v>5</v>
      </c>
    </row>
    <row r="1900" spans="1:5" ht="12.75">
      <c r="A1900" t="s">
        <v>58</v>
      </c>
      <c r="E1900" s="39" t="s">
        <v>5</v>
      </c>
    </row>
    <row r="1901" spans="1:16" ht="12.75">
      <c r="A1901" t="s">
        <v>50</v>
      </c>
      <c s="34" t="s">
        <v>2402</v>
      </c>
      <c s="34" t="s">
        <v>2403</v>
      </c>
      <c s="35" t="s">
        <v>5</v>
      </c>
      <c s="6" t="s">
        <v>2404</v>
      </c>
      <c s="36" t="s">
        <v>54</v>
      </c>
      <c s="37">
        <v>1</v>
      </c>
      <c s="36">
        <v>0</v>
      </c>
      <c s="36">
        <f>ROUND(G1901*H1901,6)</f>
      </c>
      <c r="L1901" s="38">
        <v>0</v>
      </c>
      <c s="32">
        <f>ROUND(ROUND(L1901,2)*ROUND(G1901,3),2)</f>
      </c>
      <c s="36" t="s">
        <v>55</v>
      </c>
      <c>
        <f>(M1901*21)/100</f>
      </c>
      <c t="s">
        <v>28</v>
      </c>
    </row>
    <row r="1902" spans="1:5" ht="12.75">
      <c r="A1902" s="35" t="s">
        <v>56</v>
      </c>
      <c r="E1902" s="39" t="s">
        <v>2404</v>
      </c>
    </row>
    <row r="1903" spans="1:5" ht="12.75">
      <c r="A1903" s="35" t="s">
        <v>57</v>
      </c>
      <c r="E1903" s="40" t="s">
        <v>5</v>
      </c>
    </row>
    <row r="1904" spans="1:5" ht="12.75">
      <c r="A1904" t="s">
        <v>58</v>
      </c>
      <c r="E1904" s="39" t="s">
        <v>5</v>
      </c>
    </row>
    <row r="1905" spans="1:16" ht="12.75">
      <c r="A1905" t="s">
        <v>50</v>
      </c>
      <c s="34" t="s">
        <v>2405</v>
      </c>
      <c s="34" t="s">
        <v>2406</v>
      </c>
      <c s="35" t="s">
        <v>5</v>
      </c>
      <c s="6" t="s">
        <v>2407</v>
      </c>
      <c s="36" t="s">
        <v>54</v>
      </c>
      <c s="37">
        <v>1</v>
      </c>
      <c s="36">
        <v>0</v>
      </c>
      <c s="36">
        <f>ROUND(G1905*H1905,6)</f>
      </c>
      <c r="L1905" s="38">
        <v>0</v>
      </c>
      <c s="32">
        <f>ROUND(ROUND(L1905,2)*ROUND(G1905,3),2)</f>
      </c>
      <c s="36" t="s">
        <v>55</v>
      </c>
      <c>
        <f>(M1905*21)/100</f>
      </c>
      <c t="s">
        <v>28</v>
      </c>
    </row>
    <row r="1906" spans="1:5" ht="12.75">
      <c r="A1906" s="35" t="s">
        <v>56</v>
      </c>
      <c r="E1906" s="39" t="s">
        <v>2407</v>
      </c>
    </row>
    <row r="1907" spans="1:5" ht="12.75">
      <c r="A1907" s="35" t="s">
        <v>57</v>
      </c>
      <c r="E1907" s="40" t="s">
        <v>5</v>
      </c>
    </row>
    <row r="1908" spans="1:5" ht="12.75">
      <c r="A1908" t="s">
        <v>58</v>
      </c>
      <c r="E1908" s="39" t="s">
        <v>5</v>
      </c>
    </row>
    <row r="1909" spans="1:16" ht="12.75">
      <c r="A1909" t="s">
        <v>50</v>
      </c>
      <c s="34" t="s">
        <v>2408</v>
      </c>
      <c s="34" t="s">
        <v>2409</v>
      </c>
      <c s="35" t="s">
        <v>5</v>
      </c>
      <c s="6" t="s">
        <v>2410</v>
      </c>
      <c s="36" t="s">
        <v>54</v>
      </c>
      <c s="37">
        <v>1</v>
      </c>
      <c s="36">
        <v>0</v>
      </c>
      <c s="36">
        <f>ROUND(G1909*H1909,6)</f>
      </c>
      <c r="L1909" s="38">
        <v>0</v>
      </c>
      <c s="32">
        <f>ROUND(ROUND(L1909,2)*ROUND(G1909,3),2)</f>
      </c>
      <c s="36" t="s">
        <v>55</v>
      </c>
      <c>
        <f>(M1909*21)/100</f>
      </c>
      <c t="s">
        <v>28</v>
      </c>
    </row>
    <row r="1910" spans="1:5" ht="12.75">
      <c r="A1910" s="35" t="s">
        <v>56</v>
      </c>
      <c r="E1910" s="39" t="s">
        <v>2410</v>
      </c>
    </row>
    <row r="1911" spans="1:5" ht="12.75">
      <c r="A1911" s="35" t="s">
        <v>57</v>
      </c>
      <c r="E1911" s="40" t="s">
        <v>5</v>
      </c>
    </row>
    <row r="1912" spans="1:5" ht="12.75">
      <c r="A1912" t="s">
        <v>58</v>
      </c>
      <c r="E1912" s="39" t="s">
        <v>5</v>
      </c>
    </row>
    <row r="1913" spans="1:16" ht="12.75">
      <c r="A1913" t="s">
        <v>50</v>
      </c>
      <c s="34" t="s">
        <v>2411</v>
      </c>
      <c s="34" t="s">
        <v>2412</v>
      </c>
      <c s="35" t="s">
        <v>5</v>
      </c>
      <c s="6" t="s">
        <v>2413</v>
      </c>
      <c s="36" t="s">
        <v>54</v>
      </c>
      <c s="37">
        <v>1</v>
      </c>
      <c s="36">
        <v>0</v>
      </c>
      <c s="36">
        <f>ROUND(G1913*H1913,6)</f>
      </c>
      <c r="L1913" s="38">
        <v>0</v>
      </c>
      <c s="32">
        <f>ROUND(ROUND(L1913,2)*ROUND(G1913,3),2)</f>
      </c>
      <c s="36" t="s">
        <v>55</v>
      </c>
      <c>
        <f>(M1913*21)/100</f>
      </c>
      <c t="s">
        <v>28</v>
      </c>
    </row>
    <row r="1914" spans="1:5" ht="12.75">
      <c r="A1914" s="35" t="s">
        <v>56</v>
      </c>
      <c r="E1914" s="39" t="s">
        <v>2413</v>
      </c>
    </row>
    <row r="1915" spans="1:5" ht="12.75">
      <c r="A1915" s="35" t="s">
        <v>57</v>
      </c>
      <c r="E1915" s="40" t="s">
        <v>5</v>
      </c>
    </row>
    <row r="1916" spans="1:5" ht="12.75">
      <c r="A1916" t="s">
        <v>58</v>
      </c>
      <c r="E1916" s="39" t="s">
        <v>5</v>
      </c>
    </row>
    <row r="1917" spans="1:16" ht="12.75">
      <c r="A1917" t="s">
        <v>50</v>
      </c>
      <c s="34" t="s">
        <v>2414</v>
      </c>
      <c s="34" t="s">
        <v>2415</v>
      </c>
      <c s="35" t="s">
        <v>5</v>
      </c>
      <c s="6" t="s">
        <v>2416</v>
      </c>
      <c s="36" t="s">
        <v>54</v>
      </c>
      <c s="37">
        <v>1</v>
      </c>
      <c s="36">
        <v>0</v>
      </c>
      <c s="36">
        <f>ROUND(G1917*H1917,6)</f>
      </c>
      <c r="L1917" s="38">
        <v>0</v>
      </c>
      <c s="32">
        <f>ROUND(ROUND(L1917,2)*ROUND(G1917,3),2)</f>
      </c>
      <c s="36" t="s">
        <v>55</v>
      </c>
      <c>
        <f>(M1917*21)/100</f>
      </c>
      <c t="s">
        <v>28</v>
      </c>
    </row>
    <row r="1918" spans="1:5" ht="12.75">
      <c r="A1918" s="35" t="s">
        <v>56</v>
      </c>
      <c r="E1918" s="39" t="s">
        <v>2416</v>
      </c>
    </row>
    <row r="1919" spans="1:5" ht="12.75">
      <c r="A1919" s="35" t="s">
        <v>57</v>
      </c>
      <c r="E1919" s="40" t="s">
        <v>5</v>
      </c>
    </row>
    <row r="1920" spans="1:5" ht="12.75">
      <c r="A1920" t="s">
        <v>58</v>
      </c>
      <c r="E1920" s="39" t="s">
        <v>5</v>
      </c>
    </row>
    <row r="1921" spans="1:16" ht="25.5">
      <c r="A1921" t="s">
        <v>50</v>
      </c>
      <c s="34" t="s">
        <v>2417</v>
      </c>
      <c s="34" t="s">
        <v>2418</v>
      </c>
      <c s="35" t="s">
        <v>5</v>
      </c>
      <c s="6" t="s">
        <v>2419</v>
      </c>
      <c s="36" t="s">
        <v>54</v>
      </c>
      <c s="37">
        <v>2</v>
      </c>
      <c s="36">
        <v>0</v>
      </c>
      <c s="36">
        <f>ROUND(G1921*H1921,6)</f>
      </c>
      <c r="L1921" s="38">
        <v>0</v>
      </c>
      <c s="32">
        <f>ROUND(ROUND(L1921,2)*ROUND(G1921,3),2)</f>
      </c>
      <c s="36" t="s">
        <v>184</v>
      </c>
      <c>
        <f>(M1921*21)/100</f>
      </c>
      <c t="s">
        <v>28</v>
      </c>
    </row>
    <row r="1922" spans="1:5" ht="25.5">
      <c r="A1922" s="35" t="s">
        <v>56</v>
      </c>
      <c r="E1922" s="39" t="s">
        <v>2419</v>
      </c>
    </row>
    <row r="1923" spans="1:5" ht="12.75">
      <c r="A1923" s="35" t="s">
        <v>57</v>
      </c>
      <c r="E1923" s="40" t="s">
        <v>5</v>
      </c>
    </row>
    <row r="1924" spans="1:5" ht="12.75">
      <c r="A1924" t="s">
        <v>58</v>
      </c>
      <c r="E1924" s="39" t="s">
        <v>5</v>
      </c>
    </row>
    <row r="1925" spans="1:16" ht="12.75">
      <c r="A1925" t="s">
        <v>50</v>
      </c>
      <c s="34" t="s">
        <v>2420</v>
      </c>
      <c s="34" t="s">
        <v>2421</v>
      </c>
      <c s="35" t="s">
        <v>5</v>
      </c>
      <c s="6" t="s">
        <v>2422</v>
      </c>
      <c s="36" t="s">
        <v>54</v>
      </c>
      <c s="37">
        <v>1</v>
      </c>
      <c s="36">
        <v>0</v>
      </c>
      <c s="36">
        <f>ROUND(G1925*H1925,6)</f>
      </c>
      <c r="L1925" s="38">
        <v>0</v>
      </c>
      <c s="32">
        <f>ROUND(ROUND(L1925,2)*ROUND(G1925,3),2)</f>
      </c>
      <c s="36" t="s">
        <v>55</v>
      </c>
      <c>
        <f>(M1925*21)/100</f>
      </c>
      <c t="s">
        <v>28</v>
      </c>
    </row>
    <row r="1926" spans="1:5" ht="12.75">
      <c r="A1926" s="35" t="s">
        <v>56</v>
      </c>
      <c r="E1926" s="39" t="s">
        <v>2422</v>
      </c>
    </row>
    <row r="1927" spans="1:5" ht="12.75">
      <c r="A1927" s="35" t="s">
        <v>57</v>
      </c>
      <c r="E1927" s="40" t="s">
        <v>5</v>
      </c>
    </row>
    <row r="1928" spans="1:5" ht="12.75">
      <c r="A1928" t="s">
        <v>58</v>
      </c>
      <c r="E1928" s="39" t="s">
        <v>5</v>
      </c>
    </row>
    <row r="1929" spans="1:16" ht="12.75">
      <c r="A1929" t="s">
        <v>50</v>
      </c>
      <c s="34" t="s">
        <v>2423</v>
      </c>
      <c s="34" t="s">
        <v>2424</v>
      </c>
      <c s="35" t="s">
        <v>5</v>
      </c>
      <c s="6" t="s">
        <v>2425</v>
      </c>
      <c s="36" t="s">
        <v>54</v>
      </c>
      <c s="37">
        <v>1</v>
      </c>
      <c s="36">
        <v>0</v>
      </c>
      <c s="36">
        <f>ROUND(G1929*H1929,6)</f>
      </c>
      <c r="L1929" s="38">
        <v>0</v>
      </c>
      <c s="32">
        <f>ROUND(ROUND(L1929,2)*ROUND(G1929,3),2)</f>
      </c>
      <c s="36" t="s">
        <v>55</v>
      </c>
      <c>
        <f>(M1929*21)/100</f>
      </c>
      <c t="s">
        <v>28</v>
      </c>
    </row>
    <row r="1930" spans="1:5" ht="12.75">
      <c r="A1930" s="35" t="s">
        <v>56</v>
      </c>
      <c r="E1930" s="39" t="s">
        <v>2425</v>
      </c>
    </row>
    <row r="1931" spans="1:5" ht="12.75">
      <c r="A1931" s="35" t="s">
        <v>57</v>
      </c>
      <c r="E1931" s="40" t="s">
        <v>5</v>
      </c>
    </row>
    <row r="1932" spans="1:5" ht="12.75">
      <c r="A1932" t="s">
        <v>58</v>
      </c>
      <c r="E1932" s="39" t="s">
        <v>5</v>
      </c>
    </row>
    <row r="1933" spans="1:16" ht="25.5">
      <c r="A1933" t="s">
        <v>50</v>
      </c>
      <c s="34" t="s">
        <v>2426</v>
      </c>
      <c s="34" t="s">
        <v>2427</v>
      </c>
      <c s="35" t="s">
        <v>5</v>
      </c>
      <c s="6" t="s">
        <v>2428</v>
      </c>
      <c s="36" t="s">
        <v>54</v>
      </c>
      <c s="37">
        <v>27</v>
      </c>
      <c s="36">
        <v>0</v>
      </c>
      <c s="36">
        <f>ROUND(G1933*H1933,6)</f>
      </c>
      <c r="L1933" s="38">
        <v>0</v>
      </c>
      <c s="32">
        <f>ROUND(ROUND(L1933,2)*ROUND(G1933,3),2)</f>
      </c>
      <c s="36" t="s">
        <v>184</v>
      </c>
      <c>
        <f>(M1933*21)/100</f>
      </c>
      <c t="s">
        <v>28</v>
      </c>
    </row>
    <row r="1934" spans="1:5" ht="25.5">
      <c r="A1934" s="35" t="s">
        <v>56</v>
      </c>
      <c r="E1934" s="39" t="s">
        <v>2428</v>
      </c>
    </row>
    <row r="1935" spans="1:5" ht="12.75">
      <c r="A1935" s="35" t="s">
        <v>57</v>
      </c>
      <c r="E1935" s="40" t="s">
        <v>5</v>
      </c>
    </row>
    <row r="1936" spans="1:5" ht="12.75">
      <c r="A1936" t="s">
        <v>58</v>
      </c>
      <c r="E1936" s="39" t="s">
        <v>5</v>
      </c>
    </row>
    <row r="1937" spans="1:16" ht="12.75">
      <c r="A1937" t="s">
        <v>50</v>
      </c>
      <c s="34" t="s">
        <v>2429</v>
      </c>
      <c s="34" t="s">
        <v>2430</v>
      </c>
      <c s="35" t="s">
        <v>5</v>
      </c>
      <c s="6" t="s">
        <v>2431</v>
      </c>
      <c s="36" t="s">
        <v>54</v>
      </c>
      <c s="37">
        <v>1</v>
      </c>
      <c s="36">
        <v>0</v>
      </c>
      <c s="36">
        <f>ROUND(G1937*H1937,6)</f>
      </c>
      <c r="L1937" s="38">
        <v>0</v>
      </c>
      <c s="32">
        <f>ROUND(ROUND(L1937,2)*ROUND(G1937,3),2)</f>
      </c>
      <c s="36" t="s">
        <v>55</v>
      </c>
      <c>
        <f>(M1937*21)/100</f>
      </c>
      <c t="s">
        <v>28</v>
      </c>
    </row>
    <row r="1938" spans="1:5" ht="12.75">
      <c r="A1938" s="35" t="s">
        <v>56</v>
      </c>
      <c r="E1938" s="39" t="s">
        <v>2431</v>
      </c>
    </row>
    <row r="1939" spans="1:5" ht="12.75">
      <c r="A1939" s="35" t="s">
        <v>57</v>
      </c>
      <c r="E1939" s="40" t="s">
        <v>5</v>
      </c>
    </row>
    <row r="1940" spans="1:5" ht="12.75">
      <c r="A1940" t="s">
        <v>58</v>
      </c>
      <c r="E1940" s="39" t="s">
        <v>5</v>
      </c>
    </row>
    <row r="1941" spans="1:16" ht="12.75">
      <c r="A1941" t="s">
        <v>50</v>
      </c>
      <c s="34" t="s">
        <v>2432</v>
      </c>
      <c s="34" t="s">
        <v>2433</v>
      </c>
      <c s="35" t="s">
        <v>5</v>
      </c>
      <c s="6" t="s">
        <v>2434</v>
      </c>
      <c s="36" t="s">
        <v>54</v>
      </c>
      <c s="37">
        <v>1</v>
      </c>
      <c s="36">
        <v>0</v>
      </c>
      <c s="36">
        <f>ROUND(G1941*H1941,6)</f>
      </c>
      <c r="L1941" s="38">
        <v>0</v>
      </c>
      <c s="32">
        <f>ROUND(ROUND(L1941,2)*ROUND(G1941,3),2)</f>
      </c>
      <c s="36" t="s">
        <v>55</v>
      </c>
      <c>
        <f>(M1941*21)/100</f>
      </c>
      <c t="s">
        <v>28</v>
      </c>
    </row>
    <row r="1942" spans="1:5" ht="12.75">
      <c r="A1942" s="35" t="s">
        <v>56</v>
      </c>
      <c r="E1942" s="39" t="s">
        <v>2434</v>
      </c>
    </row>
    <row r="1943" spans="1:5" ht="12.75">
      <c r="A1943" s="35" t="s">
        <v>57</v>
      </c>
      <c r="E1943" s="40" t="s">
        <v>5</v>
      </c>
    </row>
    <row r="1944" spans="1:5" ht="12.75">
      <c r="A1944" t="s">
        <v>58</v>
      </c>
      <c r="E1944" s="39" t="s">
        <v>5</v>
      </c>
    </row>
    <row r="1945" spans="1:16" ht="12.75">
      <c r="A1945" t="s">
        <v>50</v>
      </c>
      <c s="34" t="s">
        <v>2435</v>
      </c>
      <c s="34" t="s">
        <v>2436</v>
      </c>
      <c s="35" t="s">
        <v>5</v>
      </c>
      <c s="6" t="s">
        <v>2437</v>
      </c>
      <c s="36" t="s">
        <v>54</v>
      </c>
      <c s="37">
        <v>1</v>
      </c>
      <c s="36">
        <v>0</v>
      </c>
      <c s="36">
        <f>ROUND(G1945*H1945,6)</f>
      </c>
      <c r="L1945" s="38">
        <v>0</v>
      </c>
      <c s="32">
        <f>ROUND(ROUND(L1945,2)*ROUND(G1945,3),2)</f>
      </c>
      <c s="36" t="s">
        <v>55</v>
      </c>
      <c>
        <f>(M1945*21)/100</f>
      </c>
      <c t="s">
        <v>28</v>
      </c>
    </row>
    <row r="1946" spans="1:5" ht="12.75">
      <c r="A1946" s="35" t="s">
        <v>56</v>
      </c>
      <c r="E1946" s="39" t="s">
        <v>2437</v>
      </c>
    </row>
    <row r="1947" spans="1:5" ht="12.75">
      <c r="A1947" s="35" t="s">
        <v>57</v>
      </c>
      <c r="E1947" s="40" t="s">
        <v>5</v>
      </c>
    </row>
    <row r="1948" spans="1:5" ht="12.75">
      <c r="A1948" t="s">
        <v>58</v>
      </c>
      <c r="E1948" s="39" t="s">
        <v>5</v>
      </c>
    </row>
    <row r="1949" spans="1:16" ht="12.75">
      <c r="A1949" t="s">
        <v>50</v>
      </c>
      <c s="34" t="s">
        <v>2438</v>
      </c>
      <c s="34" t="s">
        <v>2439</v>
      </c>
      <c s="35" t="s">
        <v>5</v>
      </c>
      <c s="6" t="s">
        <v>2440</v>
      </c>
      <c s="36" t="s">
        <v>54</v>
      </c>
      <c s="37">
        <v>1</v>
      </c>
      <c s="36">
        <v>0</v>
      </c>
      <c s="36">
        <f>ROUND(G1949*H1949,6)</f>
      </c>
      <c r="L1949" s="38">
        <v>0</v>
      </c>
      <c s="32">
        <f>ROUND(ROUND(L1949,2)*ROUND(G1949,3),2)</f>
      </c>
      <c s="36" t="s">
        <v>55</v>
      </c>
      <c>
        <f>(M1949*21)/100</f>
      </c>
      <c t="s">
        <v>28</v>
      </c>
    </row>
    <row r="1950" spans="1:5" ht="12.75">
      <c r="A1950" s="35" t="s">
        <v>56</v>
      </c>
      <c r="E1950" s="39" t="s">
        <v>2440</v>
      </c>
    </row>
    <row r="1951" spans="1:5" ht="12.75">
      <c r="A1951" s="35" t="s">
        <v>57</v>
      </c>
      <c r="E1951" s="40" t="s">
        <v>5</v>
      </c>
    </row>
    <row r="1952" spans="1:5" ht="12.75">
      <c r="A1952" t="s">
        <v>58</v>
      </c>
      <c r="E1952" s="39" t="s">
        <v>5</v>
      </c>
    </row>
    <row r="1953" spans="1:16" ht="12.75">
      <c r="A1953" t="s">
        <v>50</v>
      </c>
      <c s="34" t="s">
        <v>2441</v>
      </c>
      <c s="34" t="s">
        <v>2442</v>
      </c>
      <c s="35" t="s">
        <v>5</v>
      </c>
      <c s="6" t="s">
        <v>2443</v>
      </c>
      <c s="36" t="s">
        <v>54</v>
      </c>
      <c s="37">
        <v>1</v>
      </c>
      <c s="36">
        <v>0</v>
      </c>
      <c s="36">
        <f>ROUND(G1953*H1953,6)</f>
      </c>
      <c r="L1953" s="38">
        <v>0</v>
      </c>
      <c s="32">
        <f>ROUND(ROUND(L1953,2)*ROUND(G1953,3),2)</f>
      </c>
      <c s="36" t="s">
        <v>55</v>
      </c>
      <c>
        <f>(M1953*21)/100</f>
      </c>
      <c t="s">
        <v>28</v>
      </c>
    </row>
    <row r="1954" spans="1:5" ht="12.75">
      <c r="A1954" s="35" t="s">
        <v>56</v>
      </c>
      <c r="E1954" s="39" t="s">
        <v>2443</v>
      </c>
    </row>
    <row r="1955" spans="1:5" ht="12.75">
      <c r="A1955" s="35" t="s">
        <v>57</v>
      </c>
      <c r="E1955" s="40" t="s">
        <v>5</v>
      </c>
    </row>
    <row r="1956" spans="1:5" ht="12.75">
      <c r="A1956" t="s">
        <v>58</v>
      </c>
      <c r="E1956" s="39" t="s">
        <v>5</v>
      </c>
    </row>
    <row r="1957" spans="1:16" ht="12.75">
      <c r="A1957" t="s">
        <v>50</v>
      </c>
      <c s="34" t="s">
        <v>2444</v>
      </c>
      <c s="34" t="s">
        <v>2445</v>
      </c>
      <c s="35" t="s">
        <v>5</v>
      </c>
      <c s="6" t="s">
        <v>2446</v>
      </c>
      <c s="36" t="s">
        <v>54</v>
      </c>
      <c s="37">
        <v>1</v>
      </c>
      <c s="36">
        <v>0</v>
      </c>
      <c s="36">
        <f>ROUND(G1957*H1957,6)</f>
      </c>
      <c r="L1957" s="38">
        <v>0</v>
      </c>
      <c s="32">
        <f>ROUND(ROUND(L1957,2)*ROUND(G1957,3),2)</f>
      </c>
      <c s="36" t="s">
        <v>55</v>
      </c>
      <c>
        <f>(M1957*21)/100</f>
      </c>
      <c t="s">
        <v>28</v>
      </c>
    </row>
    <row r="1958" spans="1:5" ht="12.75">
      <c r="A1958" s="35" t="s">
        <v>56</v>
      </c>
      <c r="E1958" s="39" t="s">
        <v>2446</v>
      </c>
    </row>
    <row r="1959" spans="1:5" ht="12.75">
      <c r="A1959" s="35" t="s">
        <v>57</v>
      </c>
      <c r="E1959" s="40" t="s">
        <v>5</v>
      </c>
    </row>
    <row r="1960" spans="1:5" ht="12.75">
      <c r="A1960" t="s">
        <v>58</v>
      </c>
      <c r="E1960" s="39" t="s">
        <v>5</v>
      </c>
    </row>
    <row r="1961" spans="1:16" ht="12.75">
      <c r="A1961" t="s">
        <v>50</v>
      </c>
      <c s="34" t="s">
        <v>2447</v>
      </c>
      <c s="34" t="s">
        <v>2448</v>
      </c>
      <c s="35" t="s">
        <v>5</v>
      </c>
      <c s="6" t="s">
        <v>2449</v>
      </c>
      <c s="36" t="s">
        <v>54</v>
      </c>
      <c s="37">
        <v>1</v>
      </c>
      <c s="36">
        <v>0</v>
      </c>
      <c s="36">
        <f>ROUND(G1961*H1961,6)</f>
      </c>
      <c r="L1961" s="38">
        <v>0</v>
      </c>
      <c s="32">
        <f>ROUND(ROUND(L1961,2)*ROUND(G1961,3),2)</f>
      </c>
      <c s="36" t="s">
        <v>55</v>
      </c>
      <c>
        <f>(M1961*21)/100</f>
      </c>
      <c t="s">
        <v>28</v>
      </c>
    </row>
    <row r="1962" spans="1:5" ht="12.75">
      <c r="A1962" s="35" t="s">
        <v>56</v>
      </c>
      <c r="E1962" s="39" t="s">
        <v>2449</v>
      </c>
    </row>
    <row r="1963" spans="1:5" ht="12.75">
      <c r="A1963" s="35" t="s">
        <v>57</v>
      </c>
      <c r="E1963" s="40" t="s">
        <v>5</v>
      </c>
    </row>
    <row r="1964" spans="1:5" ht="12.75">
      <c r="A1964" t="s">
        <v>58</v>
      </c>
      <c r="E1964" s="39" t="s">
        <v>5</v>
      </c>
    </row>
    <row r="1965" spans="1:16" ht="12.75">
      <c r="A1965" t="s">
        <v>50</v>
      </c>
      <c s="34" t="s">
        <v>2450</v>
      </c>
      <c s="34" t="s">
        <v>2451</v>
      </c>
      <c s="35" t="s">
        <v>5</v>
      </c>
      <c s="6" t="s">
        <v>2452</v>
      </c>
      <c s="36" t="s">
        <v>54</v>
      </c>
      <c s="37">
        <v>1</v>
      </c>
      <c s="36">
        <v>0</v>
      </c>
      <c s="36">
        <f>ROUND(G1965*H1965,6)</f>
      </c>
      <c r="L1965" s="38">
        <v>0</v>
      </c>
      <c s="32">
        <f>ROUND(ROUND(L1965,2)*ROUND(G1965,3),2)</f>
      </c>
      <c s="36" t="s">
        <v>55</v>
      </c>
      <c>
        <f>(M1965*21)/100</f>
      </c>
      <c t="s">
        <v>28</v>
      </c>
    </row>
    <row r="1966" spans="1:5" ht="12.75">
      <c r="A1966" s="35" t="s">
        <v>56</v>
      </c>
      <c r="E1966" s="39" t="s">
        <v>2452</v>
      </c>
    </row>
    <row r="1967" spans="1:5" ht="12.75">
      <c r="A1967" s="35" t="s">
        <v>57</v>
      </c>
      <c r="E1967" s="40" t="s">
        <v>5</v>
      </c>
    </row>
    <row r="1968" spans="1:5" ht="12.75">
      <c r="A1968" t="s">
        <v>58</v>
      </c>
      <c r="E1968" s="39" t="s">
        <v>5</v>
      </c>
    </row>
    <row r="1969" spans="1:16" ht="12.75">
      <c r="A1969" t="s">
        <v>50</v>
      </c>
      <c s="34" t="s">
        <v>2453</v>
      </c>
      <c s="34" t="s">
        <v>2454</v>
      </c>
      <c s="35" t="s">
        <v>5</v>
      </c>
      <c s="6" t="s">
        <v>2455</v>
      </c>
      <c s="36" t="s">
        <v>54</v>
      </c>
      <c s="37">
        <v>1</v>
      </c>
      <c s="36">
        <v>0</v>
      </c>
      <c s="36">
        <f>ROUND(G1969*H1969,6)</f>
      </c>
      <c r="L1969" s="38">
        <v>0</v>
      </c>
      <c s="32">
        <f>ROUND(ROUND(L1969,2)*ROUND(G1969,3),2)</f>
      </c>
      <c s="36" t="s">
        <v>55</v>
      </c>
      <c>
        <f>(M1969*21)/100</f>
      </c>
      <c t="s">
        <v>28</v>
      </c>
    </row>
    <row r="1970" spans="1:5" ht="12.75">
      <c r="A1970" s="35" t="s">
        <v>56</v>
      </c>
      <c r="E1970" s="39" t="s">
        <v>2455</v>
      </c>
    </row>
    <row r="1971" spans="1:5" ht="12.75">
      <c r="A1971" s="35" t="s">
        <v>57</v>
      </c>
      <c r="E1971" s="40" t="s">
        <v>5</v>
      </c>
    </row>
    <row r="1972" spans="1:5" ht="12.75">
      <c r="A1972" t="s">
        <v>58</v>
      </c>
      <c r="E1972" s="39" t="s">
        <v>5</v>
      </c>
    </row>
    <row r="1973" spans="1:16" ht="12.75">
      <c r="A1973" t="s">
        <v>50</v>
      </c>
      <c s="34" t="s">
        <v>2456</v>
      </c>
      <c s="34" t="s">
        <v>2457</v>
      </c>
      <c s="35" t="s">
        <v>5</v>
      </c>
      <c s="6" t="s">
        <v>2458</v>
      </c>
      <c s="36" t="s">
        <v>54</v>
      </c>
      <c s="37">
        <v>1</v>
      </c>
      <c s="36">
        <v>0</v>
      </c>
      <c s="36">
        <f>ROUND(G1973*H1973,6)</f>
      </c>
      <c r="L1973" s="38">
        <v>0</v>
      </c>
      <c s="32">
        <f>ROUND(ROUND(L1973,2)*ROUND(G1973,3),2)</f>
      </c>
      <c s="36" t="s">
        <v>55</v>
      </c>
      <c>
        <f>(M1973*21)/100</f>
      </c>
      <c t="s">
        <v>28</v>
      </c>
    </row>
    <row r="1974" spans="1:5" ht="12.75">
      <c r="A1974" s="35" t="s">
        <v>56</v>
      </c>
      <c r="E1974" s="39" t="s">
        <v>2458</v>
      </c>
    </row>
    <row r="1975" spans="1:5" ht="12.75">
      <c r="A1975" s="35" t="s">
        <v>57</v>
      </c>
      <c r="E1975" s="40" t="s">
        <v>5</v>
      </c>
    </row>
    <row r="1976" spans="1:5" ht="12.75">
      <c r="A1976" t="s">
        <v>58</v>
      </c>
      <c r="E1976" s="39" t="s">
        <v>5</v>
      </c>
    </row>
    <row r="1977" spans="1:16" ht="12.75">
      <c r="A1977" t="s">
        <v>50</v>
      </c>
      <c s="34" t="s">
        <v>2459</v>
      </c>
      <c s="34" t="s">
        <v>2460</v>
      </c>
      <c s="35" t="s">
        <v>5</v>
      </c>
      <c s="6" t="s">
        <v>2461</v>
      </c>
      <c s="36" t="s">
        <v>54</v>
      </c>
      <c s="37">
        <v>1</v>
      </c>
      <c s="36">
        <v>0</v>
      </c>
      <c s="36">
        <f>ROUND(G1977*H1977,6)</f>
      </c>
      <c r="L1977" s="38">
        <v>0</v>
      </c>
      <c s="32">
        <f>ROUND(ROUND(L1977,2)*ROUND(G1977,3),2)</f>
      </c>
      <c s="36" t="s">
        <v>55</v>
      </c>
      <c>
        <f>(M1977*21)/100</f>
      </c>
      <c t="s">
        <v>28</v>
      </c>
    </row>
    <row r="1978" spans="1:5" ht="12.75">
      <c r="A1978" s="35" t="s">
        <v>56</v>
      </c>
      <c r="E1978" s="39" t="s">
        <v>2461</v>
      </c>
    </row>
    <row r="1979" spans="1:5" ht="12.75">
      <c r="A1979" s="35" t="s">
        <v>57</v>
      </c>
      <c r="E1979" s="40" t="s">
        <v>5</v>
      </c>
    </row>
    <row r="1980" spans="1:5" ht="12.75">
      <c r="A1980" t="s">
        <v>58</v>
      </c>
      <c r="E1980" s="39" t="s">
        <v>5</v>
      </c>
    </row>
    <row r="1981" spans="1:16" ht="12.75">
      <c r="A1981" t="s">
        <v>50</v>
      </c>
      <c s="34" t="s">
        <v>2462</v>
      </c>
      <c s="34" t="s">
        <v>2463</v>
      </c>
      <c s="35" t="s">
        <v>5</v>
      </c>
      <c s="6" t="s">
        <v>2464</v>
      </c>
      <c s="36" t="s">
        <v>54</v>
      </c>
      <c s="37">
        <v>1</v>
      </c>
      <c s="36">
        <v>0</v>
      </c>
      <c s="36">
        <f>ROUND(G1981*H1981,6)</f>
      </c>
      <c r="L1981" s="38">
        <v>0</v>
      </c>
      <c s="32">
        <f>ROUND(ROUND(L1981,2)*ROUND(G1981,3),2)</f>
      </c>
      <c s="36" t="s">
        <v>55</v>
      </c>
      <c>
        <f>(M1981*21)/100</f>
      </c>
      <c t="s">
        <v>28</v>
      </c>
    </row>
    <row r="1982" spans="1:5" ht="12.75">
      <c r="A1982" s="35" t="s">
        <v>56</v>
      </c>
      <c r="E1982" s="39" t="s">
        <v>2464</v>
      </c>
    </row>
    <row r="1983" spans="1:5" ht="12.75">
      <c r="A1983" s="35" t="s">
        <v>57</v>
      </c>
      <c r="E1983" s="40" t="s">
        <v>5</v>
      </c>
    </row>
    <row r="1984" spans="1:5" ht="12.75">
      <c r="A1984" t="s">
        <v>58</v>
      </c>
      <c r="E1984" s="39" t="s">
        <v>5</v>
      </c>
    </row>
    <row r="1985" spans="1:16" ht="12.75">
      <c r="A1985" t="s">
        <v>50</v>
      </c>
      <c s="34" t="s">
        <v>2465</v>
      </c>
      <c s="34" t="s">
        <v>2466</v>
      </c>
      <c s="35" t="s">
        <v>5</v>
      </c>
      <c s="6" t="s">
        <v>2467</v>
      </c>
      <c s="36" t="s">
        <v>54</v>
      </c>
      <c s="37">
        <v>1</v>
      </c>
      <c s="36">
        <v>0</v>
      </c>
      <c s="36">
        <f>ROUND(G1985*H1985,6)</f>
      </c>
      <c r="L1985" s="38">
        <v>0</v>
      </c>
      <c s="32">
        <f>ROUND(ROUND(L1985,2)*ROUND(G1985,3),2)</f>
      </c>
      <c s="36" t="s">
        <v>55</v>
      </c>
      <c>
        <f>(M1985*21)/100</f>
      </c>
      <c t="s">
        <v>28</v>
      </c>
    </row>
    <row r="1986" spans="1:5" ht="12.75">
      <c r="A1986" s="35" t="s">
        <v>56</v>
      </c>
      <c r="E1986" s="39" t="s">
        <v>2467</v>
      </c>
    </row>
    <row r="1987" spans="1:5" ht="12.75">
      <c r="A1987" s="35" t="s">
        <v>57</v>
      </c>
      <c r="E1987" s="40" t="s">
        <v>5</v>
      </c>
    </row>
    <row r="1988" spans="1:5" ht="12.75">
      <c r="A1988" t="s">
        <v>58</v>
      </c>
      <c r="E1988" s="39" t="s">
        <v>5</v>
      </c>
    </row>
    <row r="1989" spans="1:16" ht="12.75">
      <c r="A1989" t="s">
        <v>50</v>
      </c>
      <c s="34" t="s">
        <v>2468</v>
      </c>
      <c s="34" t="s">
        <v>2469</v>
      </c>
      <c s="35" t="s">
        <v>5</v>
      </c>
      <c s="6" t="s">
        <v>2470</v>
      </c>
      <c s="36" t="s">
        <v>54</v>
      </c>
      <c s="37">
        <v>1</v>
      </c>
      <c s="36">
        <v>0</v>
      </c>
      <c s="36">
        <f>ROUND(G1989*H1989,6)</f>
      </c>
      <c r="L1989" s="38">
        <v>0</v>
      </c>
      <c s="32">
        <f>ROUND(ROUND(L1989,2)*ROUND(G1989,3),2)</f>
      </c>
      <c s="36" t="s">
        <v>55</v>
      </c>
      <c>
        <f>(M1989*21)/100</f>
      </c>
      <c t="s">
        <v>28</v>
      </c>
    </row>
    <row r="1990" spans="1:5" ht="12.75">
      <c r="A1990" s="35" t="s">
        <v>56</v>
      </c>
      <c r="E1990" s="39" t="s">
        <v>2470</v>
      </c>
    </row>
    <row r="1991" spans="1:5" ht="12.75">
      <c r="A1991" s="35" t="s">
        <v>57</v>
      </c>
      <c r="E1991" s="40" t="s">
        <v>5</v>
      </c>
    </row>
    <row r="1992" spans="1:5" ht="12.75">
      <c r="A1992" t="s">
        <v>58</v>
      </c>
      <c r="E1992" s="39" t="s">
        <v>5</v>
      </c>
    </row>
    <row r="1993" spans="1:16" ht="12.75">
      <c r="A1993" t="s">
        <v>50</v>
      </c>
      <c s="34" t="s">
        <v>2471</v>
      </c>
      <c s="34" t="s">
        <v>2472</v>
      </c>
      <c s="35" t="s">
        <v>5</v>
      </c>
      <c s="6" t="s">
        <v>2473</v>
      </c>
      <c s="36" t="s">
        <v>54</v>
      </c>
      <c s="37">
        <v>1</v>
      </c>
      <c s="36">
        <v>0</v>
      </c>
      <c s="36">
        <f>ROUND(G1993*H1993,6)</f>
      </c>
      <c r="L1993" s="38">
        <v>0</v>
      </c>
      <c s="32">
        <f>ROUND(ROUND(L1993,2)*ROUND(G1993,3),2)</f>
      </c>
      <c s="36" t="s">
        <v>55</v>
      </c>
      <c>
        <f>(M1993*21)/100</f>
      </c>
      <c t="s">
        <v>28</v>
      </c>
    </row>
    <row r="1994" spans="1:5" ht="12.75">
      <c r="A1994" s="35" t="s">
        <v>56</v>
      </c>
      <c r="E1994" s="39" t="s">
        <v>2473</v>
      </c>
    </row>
    <row r="1995" spans="1:5" ht="12.75">
      <c r="A1995" s="35" t="s">
        <v>57</v>
      </c>
      <c r="E1995" s="40" t="s">
        <v>5</v>
      </c>
    </row>
    <row r="1996" spans="1:5" ht="12.75">
      <c r="A1996" t="s">
        <v>58</v>
      </c>
      <c r="E1996" s="39" t="s">
        <v>5</v>
      </c>
    </row>
    <row r="1997" spans="1:16" ht="12.75">
      <c r="A1997" t="s">
        <v>50</v>
      </c>
      <c s="34" t="s">
        <v>2474</v>
      </c>
      <c s="34" t="s">
        <v>2475</v>
      </c>
      <c s="35" t="s">
        <v>5</v>
      </c>
      <c s="6" t="s">
        <v>2476</v>
      </c>
      <c s="36" t="s">
        <v>54</v>
      </c>
      <c s="37">
        <v>1</v>
      </c>
      <c s="36">
        <v>0</v>
      </c>
      <c s="36">
        <f>ROUND(G1997*H1997,6)</f>
      </c>
      <c r="L1997" s="38">
        <v>0</v>
      </c>
      <c s="32">
        <f>ROUND(ROUND(L1997,2)*ROUND(G1997,3),2)</f>
      </c>
      <c s="36" t="s">
        <v>55</v>
      </c>
      <c>
        <f>(M1997*21)/100</f>
      </c>
      <c t="s">
        <v>28</v>
      </c>
    </row>
    <row r="1998" spans="1:5" ht="12.75">
      <c r="A1998" s="35" t="s">
        <v>56</v>
      </c>
      <c r="E1998" s="39" t="s">
        <v>2476</v>
      </c>
    </row>
    <row r="1999" spans="1:5" ht="12.75">
      <c r="A1999" s="35" t="s">
        <v>57</v>
      </c>
      <c r="E1999" s="40" t="s">
        <v>5</v>
      </c>
    </row>
    <row r="2000" spans="1:5" ht="12.75">
      <c r="A2000" t="s">
        <v>58</v>
      </c>
      <c r="E2000" s="39" t="s">
        <v>5</v>
      </c>
    </row>
    <row r="2001" spans="1:16" ht="12.75">
      <c r="A2001" t="s">
        <v>50</v>
      </c>
      <c s="34" t="s">
        <v>2477</v>
      </c>
      <c s="34" t="s">
        <v>2478</v>
      </c>
      <c s="35" t="s">
        <v>5</v>
      </c>
      <c s="6" t="s">
        <v>2479</v>
      </c>
      <c s="36" t="s">
        <v>54</v>
      </c>
      <c s="37">
        <v>1</v>
      </c>
      <c s="36">
        <v>0</v>
      </c>
      <c s="36">
        <f>ROUND(G2001*H2001,6)</f>
      </c>
      <c r="L2001" s="38">
        <v>0</v>
      </c>
      <c s="32">
        <f>ROUND(ROUND(L2001,2)*ROUND(G2001,3),2)</f>
      </c>
      <c s="36" t="s">
        <v>55</v>
      </c>
      <c>
        <f>(M2001*21)/100</f>
      </c>
      <c t="s">
        <v>28</v>
      </c>
    </row>
    <row r="2002" spans="1:5" ht="12.75">
      <c r="A2002" s="35" t="s">
        <v>56</v>
      </c>
      <c r="E2002" s="39" t="s">
        <v>2479</v>
      </c>
    </row>
    <row r="2003" spans="1:5" ht="12.75">
      <c r="A2003" s="35" t="s">
        <v>57</v>
      </c>
      <c r="E2003" s="40" t="s">
        <v>5</v>
      </c>
    </row>
    <row r="2004" spans="1:5" ht="12.75">
      <c r="A2004" t="s">
        <v>58</v>
      </c>
      <c r="E2004" s="39" t="s">
        <v>5</v>
      </c>
    </row>
    <row r="2005" spans="1:16" ht="12.75">
      <c r="A2005" t="s">
        <v>50</v>
      </c>
      <c s="34" t="s">
        <v>2480</v>
      </c>
      <c s="34" t="s">
        <v>2481</v>
      </c>
      <c s="35" t="s">
        <v>5</v>
      </c>
      <c s="6" t="s">
        <v>2482</v>
      </c>
      <c s="36" t="s">
        <v>54</v>
      </c>
      <c s="37">
        <v>1</v>
      </c>
      <c s="36">
        <v>0</v>
      </c>
      <c s="36">
        <f>ROUND(G2005*H2005,6)</f>
      </c>
      <c r="L2005" s="38">
        <v>0</v>
      </c>
      <c s="32">
        <f>ROUND(ROUND(L2005,2)*ROUND(G2005,3),2)</f>
      </c>
      <c s="36" t="s">
        <v>55</v>
      </c>
      <c>
        <f>(M2005*21)/100</f>
      </c>
      <c t="s">
        <v>28</v>
      </c>
    </row>
    <row r="2006" spans="1:5" ht="12.75">
      <c r="A2006" s="35" t="s">
        <v>56</v>
      </c>
      <c r="E2006" s="39" t="s">
        <v>2482</v>
      </c>
    </row>
    <row r="2007" spans="1:5" ht="12.75">
      <c r="A2007" s="35" t="s">
        <v>57</v>
      </c>
      <c r="E2007" s="40" t="s">
        <v>5</v>
      </c>
    </row>
    <row r="2008" spans="1:5" ht="12.75">
      <c r="A2008" t="s">
        <v>58</v>
      </c>
      <c r="E2008" s="39" t="s">
        <v>5</v>
      </c>
    </row>
    <row r="2009" spans="1:16" ht="12.75">
      <c r="A2009" t="s">
        <v>50</v>
      </c>
      <c s="34" t="s">
        <v>2483</v>
      </c>
      <c s="34" t="s">
        <v>2484</v>
      </c>
      <c s="35" t="s">
        <v>5</v>
      </c>
      <c s="6" t="s">
        <v>2485</v>
      </c>
      <c s="36" t="s">
        <v>54</v>
      </c>
      <c s="37">
        <v>1</v>
      </c>
      <c s="36">
        <v>0</v>
      </c>
      <c s="36">
        <f>ROUND(G2009*H2009,6)</f>
      </c>
      <c r="L2009" s="38">
        <v>0</v>
      </c>
      <c s="32">
        <f>ROUND(ROUND(L2009,2)*ROUND(G2009,3),2)</f>
      </c>
      <c s="36" t="s">
        <v>55</v>
      </c>
      <c>
        <f>(M2009*21)/100</f>
      </c>
      <c t="s">
        <v>28</v>
      </c>
    </row>
    <row r="2010" spans="1:5" ht="12.75">
      <c r="A2010" s="35" t="s">
        <v>56</v>
      </c>
      <c r="E2010" s="39" t="s">
        <v>2485</v>
      </c>
    </row>
    <row r="2011" spans="1:5" ht="12.75">
      <c r="A2011" s="35" t="s">
        <v>57</v>
      </c>
      <c r="E2011" s="40" t="s">
        <v>5</v>
      </c>
    </row>
    <row r="2012" spans="1:5" ht="12.75">
      <c r="A2012" t="s">
        <v>58</v>
      </c>
      <c r="E2012" s="39" t="s">
        <v>5</v>
      </c>
    </row>
    <row r="2013" spans="1:16" ht="12.75">
      <c r="A2013" t="s">
        <v>50</v>
      </c>
      <c s="34" t="s">
        <v>2486</v>
      </c>
      <c s="34" t="s">
        <v>2487</v>
      </c>
      <c s="35" t="s">
        <v>5</v>
      </c>
      <c s="6" t="s">
        <v>2488</v>
      </c>
      <c s="36" t="s">
        <v>54</v>
      </c>
      <c s="37">
        <v>1</v>
      </c>
      <c s="36">
        <v>0</v>
      </c>
      <c s="36">
        <f>ROUND(G2013*H2013,6)</f>
      </c>
      <c r="L2013" s="38">
        <v>0</v>
      </c>
      <c s="32">
        <f>ROUND(ROUND(L2013,2)*ROUND(G2013,3),2)</f>
      </c>
      <c s="36" t="s">
        <v>55</v>
      </c>
      <c>
        <f>(M2013*21)/100</f>
      </c>
      <c t="s">
        <v>28</v>
      </c>
    </row>
    <row r="2014" spans="1:5" ht="12.75">
      <c r="A2014" s="35" t="s">
        <v>56</v>
      </c>
      <c r="E2014" s="39" t="s">
        <v>2488</v>
      </c>
    </row>
    <row r="2015" spans="1:5" ht="12.75">
      <c r="A2015" s="35" t="s">
        <v>57</v>
      </c>
      <c r="E2015" s="40" t="s">
        <v>5</v>
      </c>
    </row>
    <row r="2016" spans="1:5" ht="12.75">
      <c r="A2016" t="s">
        <v>58</v>
      </c>
      <c r="E2016" s="39" t="s">
        <v>5</v>
      </c>
    </row>
    <row r="2017" spans="1:16" ht="12.75">
      <c r="A2017" t="s">
        <v>50</v>
      </c>
      <c s="34" t="s">
        <v>2489</v>
      </c>
      <c s="34" t="s">
        <v>2490</v>
      </c>
      <c s="35" t="s">
        <v>5</v>
      </c>
      <c s="6" t="s">
        <v>2491</v>
      </c>
      <c s="36" t="s">
        <v>54</v>
      </c>
      <c s="37">
        <v>1</v>
      </c>
      <c s="36">
        <v>0</v>
      </c>
      <c s="36">
        <f>ROUND(G2017*H2017,6)</f>
      </c>
      <c r="L2017" s="38">
        <v>0</v>
      </c>
      <c s="32">
        <f>ROUND(ROUND(L2017,2)*ROUND(G2017,3),2)</f>
      </c>
      <c s="36" t="s">
        <v>55</v>
      </c>
      <c>
        <f>(M2017*21)/100</f>
      </c>
      <c t="s">
        <v>28</v>
      </c>
    </row>
    <row r="2018" spans="1:5" ht="12.75">
      <c r="A2018" s="35" t="s">
        <v>56</v>
      </c>
      <c r="E2018" s="39" t="s">
        <v>2491</v>
      </c>
    </row>
    <row r="2019" spans="1:5" ht="12.75">
      <c r="A2019" s="35" t="s">
        <v>57</v>
      </c>
      <c r="E2019" s="40" t="s">
        <v>5</v>
      </c>
    </row>
    <row r="2020" spans="1:5" ht="12.75">
      <c r="A2020" t="s">
        <v>58</v>
      </c>
      <c r="E2020" s="39" t="s">
        <v>5</v>
      </c>
    </row>
    <row r="2021" spans="1:16" ht="12.75">
      <c r="A2021" t="s">
        <v>50</v>
      </c>
      <c s="34" t="s">
        <v>2492</v>
      </c>
      <c s="34" t="s">
        <v>2493</v>
      </c>
      <c s="35" t="s">
        <v>5</v>
      </c>
      <c s="6" t="s">
        <v>2494</v>
      </c>
      <c s="36" t="s">
        <v>54</v>
      </c>
      <c s="37">
        <v>1</v>
      </c>
      <c s="36">
        <v>0</v>
      </c>
      <c s="36">
        <f>ROUND(G2021*H2021,6)</f>
      </c>
      <c r="L2021" s="38">
        <v>0</v>
      </c>
      <c s="32">
        <f>ROUND(ROUND(L2021,2)*ROUND(G2021,3),2)</f>
      </c>
      <c s="36" t="s">
        <v>55</v>
      </c>
      <c>
        <f>(M2021*21)/100</f>
      </c>
      <c t="s">
        <v>28</v>
      </c>
    </row>
    <row r="2022" spans="1:5" ht="12.75">
      <c r="A2022" s="35" t="s">
        <v>56</v>
      </c>
      <c r="E2022" s="39" t="s">
        <v>2494</v>
      </c>
    </row>
    <row r="2023" spans="1:5" ht="12.75">
      <c r="A2023" s="35" t="s">
        <v>57</v>
      </c>
      <c r="E2023" s="40" t="s">
        <v>5</v>
      </c>
    </row>
    <row r="2024" spans="1:5" ht="12.75">
      <c r="A2024" t="s">
        <v>58</v>
      </c>
      <c r="E2024" s="39" t="s">
        <v>5</v>
      </c>
    </row>
    <row r="2025" spans="1:16" ht="12.75">
      <c r="A2025" t="s">
        <v>50</v>
      </c>
      <c s="34" t="s">
        <v>2495</v>
      </c>
      <c s="34" t="s">
        <v>2496</v>
      </c>
      <c s="35" t="s">
        <v>5</v>
      </c>
      <c s="6" t="s">
        <v>2497</v>
      </c>
      <c s="36" t="s">
        <v>54</v>
      </c>
      <c s="37">
        <v>1</v>
      </c>
      <c s="36">
        <v>0</v>
      </c>
      <c s="36">
        <f>ROUND(G2025*H2025,6)</f>
      </c>
      <c r="L2025" s="38">
        <v>0</v>
      </c>
      <c s="32">
        <f>ROUND(ROUND(L2025,2)*ROUND(G2025,3),2)</f>
      </c>
      <c s="36" t="s">
        <v>55</v>
      </c>
      <c>
        <f>(M2025*21)/100</f>
      </c>
      <c t="s">
        <v>28</v>
      </c>
    </row>
    <row r="2026" spans="1:5" ht="12.75">
      <c r="A2026" s="35" t="s">
        <v>56</v>
      </c>
      <c r="E2026" s="39" t="s">
        <v>2497</v>
      </c>
    </row>
    <row r="2027" spans="1:5" ht="12.75">
      <c r="A2027" s="35" t="s">
        <v>57</v>
      </c>
      <c r="E2027" s="40" t="s">
        <v>5</v>
      </c>
    </row>
    <row r="2028" spans="1:5" ht="12.75">
      <c r="A2028" t="s">
        <v>58</v>
      </c>
      <c r="E2028" s="39" t="s">
        <v>5</v>
      </c>
    </row>
    <row r="2029" spans="1:16" ht="12.75">
      <c r="A2029" t="s">
        <v>50</v>
      </c>
      <c s="34" t="s">
        <v>2498</v>
      </c>
      <c s="34" t="s">
        <v>2499</v>
      </c>
      <c s="35" t="s">
        <v>5</v>
      </c>
      <c s="6" t="s">
        <v>2500</v>
      </c>
      <c s="36" t="s">
        <v>54</v>
      </c>
      <c s="37">
        <v>1</v>
      </c>
      <c s="36">
        <v>0</v>
      </c>
      <c s="36">
        <f>ROUND(G2029*H2029,6)</f>
      </c>
      <c r="L2029" s="38">
        <v>0</v>
      </c>
      <c s="32">
        <f>ROUND(ROUND(L2029,2)*ROUND(G2029,3),2)</f>
      </c>
      <c s="36" t="s">
        <v>55</v>
      </c>
      <c>
        <f>(M2029*21)/100</f>
      </c>
      <c t="s">
        <v>28</v>
      </c>
    </row>
    <row r="2030" spans="1:5" ht="12.75">
      <c r="A2030" s="35" t="s">
        <v>56</v>
      </c>
      <c r="E2030" s="39" t="s">
        <v>2500</v>
      </c>
    </row>
    <row r="2031" spans="1:5" ht="12.75">
      <c r="A2031" s="35" t="s">
        <v>57</v>
      </c>
      <c r="E2031" s="40" t="s">
        <v>5</v>
      </c>
    </row>
    <row r="2032" spans="1:5" ht="12.75">
      <c r="A2032" t="s">
        <v>58</v>
      </c>
      <c r="E2032" s="39" t="s">
        <v>5</v>
      </c>
    </row>
    <row r="2033" spans="1:16" ht="12.75">
      <c r="A2033" t="s">
        <v>50</v>
      </c>
      <c s="34" t="s">
        <v>2501</v>
      </c>
      <c s="34" t="s">
        <v>2502</v>
      </c>
      <c s="35" t="s">
        <v>5</v>
      </c>
      <c s="6" t="s">
        <v>2503</v>
      </c>
      <c s="36" t="s">
        <v>54</v>
      </c>
      <c s="37">
        <v>1</v>
      </c>
      <c s="36">
        <v>0</v>
      </c>
      <c s="36">
        <f>ROUND(G2033*H2033,6)</f>
      </c>
      <c r="L2033" s="38">
        <v>0</v>
      </c>
      <c s="32">
        <f>ROUND(ROUND(L2033,2)*ROUND(G2033,3),2)</f>
      </c>
      <c s="36" t="s">
        <v>55</v>
      </c>
      <c>
        <f>(M2033*21)/100</f>
      </c>
      <c t="s">
        <v>28</v>
      </c>
    </row>
    <row r="2034" spans="1:5" ht="12.75">
      <c r="A2034" s="35" t="s">
        <v>56</v>
      </c>
      <c r="E2034" s="39" t="s">
        <v>2503</v>
      </c>
    </row>
    <row r="2035" spans="1:5" ht="12.75">
      <c r="A2035" s="35" t="s">
        <v>57</v>
      </c>
      <c r="E2035" s="40" t="s">
        <v>5</v>
      </c>
    </row>
    <row r="2036" spans="1:5" ht="12.75">
      <c r="A2036" t="s">
        <v>58</v>
      </c>
      <c r="E2036" s="39" t="s">
        <v>5</v>
      </c>
    </row>
    <row r="2037" spans="1:16" ht="12.75">
      <c r="A2037" t="s">
        <v>50</v>
      </c>
      <c s="34" t="s">
        <v>2504</v>
      </c>
      <c s="34" t="s">
        <v>2505</v>
      </c>
      <c s="35" t="s">
        <v>5</v>
      </c>
      <c s="6" t="s">
        <v>2506</v>
      </c>
      <c s="36" t="s">
        <v>54</v>
      </c>
      <c s="37">
        <v>1</v>
      </c>
      <c s="36">
        <v>0</v>
      </c>
      <c s="36">
        <f>ROUND(G2037*H2037,6)</f>
      </c>
      <c r="L2037" s="38">
        <v>0</v>
      </c>
      <c s="32">
        <f>ROUND(ROUND(L2037,2)*ROUND(G2037,3),2)</f>
      </c>
      <c s="36" t="s">
        <v>55</v>
      </c>
      <c>
        <f>(M2037*21)/100</f>
      </c>
      <c t="s">
        <v>28</v>
      </c>
    </row>
    <row r="2038" spans="1:5" ht="12.75">
      <c r="A2038" s="35" t="s">
        <v>56</v>
      </c>
      <c r="E2038" s="39" t="s">
        <v>2506</v>
      </c>
    </row>
    <row r="2039" spans="1:5" ht="12.75">
      <c r="A2039" s="35" t="s">
        <v>57</v>
      </c>
      <c r="E2039" s="40" t="s">
        <v>5</v>
      </c>
    </row>
    <row r="2040" spans="1:5" ht="12.75">
      <c r="A2040" t="s">
        <v>58</v>
      </c>
      <c r="E2040" s="39" t="s">
        <v>5</v>
      </c>
    </row>
    <row r="2041" spans="1:16" ht="12.75">
      <c r="A2041" t="s">
        <v>50</v>
      </c>
      <c s="34" t="s">
        <v>2507</v>
      </c>
      <c s="34" t="s">
        <v>2508</v>
      </c>
      <c s="35" t="s">
        <v>5</v>
      </c>
      <c s="6" t="s">
        <v>2509</v>
      </c>
      <c s="36" t="s">
        <v>54</v>
      </c>
      <c s="37">
        <v>1</v>
      </c>
      <c s="36">
        <v>0</v>
      </c>
      <c s="36">
        <f>ROUND(G2041*H2041,6)</f>
      </c>
      <c r="L2041" s="38">
        <v>0</v>
      </c>
      <c s="32">
        <f>ROUND(ROUND(L2041,2)*ROUND(G2041,3),2)</f>
      </c>
      <c s="36" t="s">
        <v>55</v>
      </c>
      <c>
        <f>(M2041*21)/100</f>
      </c>
      <c t="s">
        <v>28</v>
      </c>
    </row>
    <row r="2042" spans="1:5" ht="12.75">
      <c r="A2042" s="35" t="s">
        <v>56</v>
      </c>
      <c r="E2042" s="39" t="s">
        <v>2509</v>
      </c>
    </row>
    <row r="2043" spans="1:5" ht="12.75">
      <c r="A2043" s="35" t="s">
        <v>57</v>
      </c>
      <c r="E2043" s="40" t="s">
        <v>5</v>
      </c>
    </row>
    <row r="2044" spans="1:5" ht="12.75">
      <c r="A2044" t="s">
        <v>58</v>
      </c>
      <c r="E2044" s="39" t="s">
        <v>5</v>
      </c>
    </row>
    <row r="2045" spans="1:16" ht="25.5">
      <c r="A2045" t="s">
        <v>50</v>
      </c>
      <c s="34" t="s">
        <v>2510</v>
      </c>
      <c s="34" t="s">
        <v>2511</v>
      </c>
      <c s="35" t="s">
        <v>5</v>
      </c>
      <c s="6" t="s">
        <v>2512</v>
      </c>
      <c s="36" t="s">
        <v>54</v>
      </c>
      <c s="37">
        <v>1</v>
      </c>
      <c s="36">
        <v>0</v>
      </c>
      <c s="36">
        <f>ROUND(G2045*H2045,6)</f>
      </c>
      <c r="L2045" s="38">
        <v>0</v>
      </c>
      <c s="32">
        <f>ROUND(ROUND(L2045,2)*ROUND(G2045,3),2)</f>
      </c>
      <c s="36" t="s">
        <v>184</v>
      </c>
      <c>
        <f>(M2045*21)/100</f>
      </c>
      <c t="s">
        <v>28</v>
      </c>
    </row>
    <row r="2046" spans="1:5" ht="25.5">
      <c r="A2046" s="35" t="s">
        <v>56</v>
      </c>
      <c r="E2046" s="39" t="s">
        <v>2512</v>
      </c>
    </row>
    <row r="2047" spans="1:5" ht="25.5">
      <c r="A2047" s="35" t="s">
        <v>57</v>
      </c>
      <c r="E2047" s="40" t="s">
        <v>2513</v>
      </c>
    </row>
    <row r="2048" spans="1:5" ht="12.75">
      <c r="A2048" t="s">
        <v>58</v>
      </c>
      <c r="E2048" s="39" t="s">
        <v>5</v>
      </c>
    </row>
    <row r="2049" spans="1:16" ht="12.75">
      <c r="A2049" t="s">
        <v>50</v>
      </c>
      <c s="34" t="s">
        <v>2514</v>
      </c>
      <c s="34" t="s">
        <v>2515</v>
      </c>
      <c s="35" t="s">
        <v>5</v>
      </c>
      <c s="6" t="s">
        <v>2516</v>
      </c>
      <c s="36" t="s">
        <v>54</v>
      </c>
      <c s="37">
        <v>1</v>
      </c>
      <c s="36">
        <v>0</v>
      </c>
      <c s="36">
        <f>ROUND(G2049*H2049,6)</f>
      </c>
      <c r="L2049" s="38">
        <v>0</v>
      </c>
      <c s="32">
        <f>ROUND(ROUND(L2049,2)*ROUND(G2049,3),2)</f>
      </c>
      <c s="36" t="s">
        <v>55</v>
      </c>
      <c>
        <f>(M2049*21)/100</f>
      </c>
      <c t="s">
        <v>28</v>
      </c>
    </row>
    <row r="2050" spans="1:5" ht="12.75">
      <c r="A2050" s="35" t="s">
        <v>56</v>
      </c>
      <c r="E2050" s="39" t="s">
        <v>2516</v>
      </c>
    </row>
    <row r="2051" spans="1:5" ht="12.75">
      <c r="A2051" s="35" t="s">
        <v>57</v>
      </c>
      <c r="E2051" s="40" t="s">
        <v>5</v>
      </c>
    </row>
    <row r="2052" spans="1:5" ht="12.75">
      <c r="A2052" t="s">
        <v>58</v>
      </c>
      <c r="E2052" s="39" t="s">
        <v>5</v>
      </c>
    </row>
    <row r="2053" spans="1:16" ht="25.5">
      <c r="A2053" t="s">
        <v>50</v>
      </c>
      <c s="34" t="s">
        <v>2517</v>
      </c>
      <c s="34" t="s">
        <v>2518</v>
      </c>
      <c s="35" t="s">
        <v>5</v>
      </c>
      <c s="6" t="s">
        <v>2519</v>
      </c>
      <c s="36" t="s">
        <v>54</v>
      </c>
      <c s="37">
        <v>1</v>
      </c>
      <c s="36">
        <v>0</v>
      </c>
      <c s="36">
        <f>ROUND(G2053*H2053,6)</f>
      </c>
      <c r="L2053" s="38">
        <v>0</v>
      </c>
      <c s="32">
        <f>ROUND(ROUND(L2053,2)*ROUND(G2053,3),2)</f>
      </c>
      <c s="36" t="s">
        <v>184</v>
      </c>
      <c>
        <f>(M2053*21)/100</f>
      </c>
      <c t="s">
        <v>28</v>
      </c>
    </row>
    <row r="2054" spans="1:5" ht="25.5">
      <c r="A2054" s="35" t="s">
        <v>56</v>
      </c>
      <c r="E2054" s="39" t="s">
        <v>2519</v>
      </c>
    </row>
    <row r="2055" spans="1:5" ht="12.75">
      <c r="A2055" s="35" t="s">
        <v>57</v>
      </c>
      <c r="E2055" s="40" t="s">
        <v>5</v>
      </c>
    </row>
    <row r="2056" spans="1:5" ht="12.75">
      <c r="A2056" t="s">
        <v>58</v>
      </c>
      <c r="E2056" s="39" t="s">
        <v>5</v>
      </c>
    </row>
    <row r="2057" spans="1:16" ht="12.75">
      <c r="A2057" t="s">
        <v>50</v>
      </c>
      <c s="34" t="s">
        <v>2520</v>
      </c>
      <c s="34" t="s">
        <v>2521</v>
      </c>
      <c s="35" t="s">
        <v>5</v>
      </c>
      <c s="6" t="s">
        <v>2522</v>
      </c>
      <c s="36" t="s">
        <v>54</v>
      </c>
      <c s="37">
        <v>1</v>
      </c>
      <c s="36">
        <v>0</v>
      </c>
      <c s="36">
        <f>ROUND(G2057*H2057,6)</f>
      </c>
      <c r="L2057" s="38">
        <v>0</v>
      </c>
      <c s="32">
        <f>ROUND(ROUND(L2057,2)*ROUND(G2057,3),2)</f>
      </c>
      <c s="36" t="s">
        <v>55</v>
      </c>
      <c>
        <f>(M2057*21)/100</f>
      </c>
      <c t="s">
        <v>28</v>
      </c>
    </row>
    <row r="2058" spans="1:5" ht="12.75">
      <c r="A2058" s="35" t="s">
        <v>56</v>
      </c>
      <c r="E2058" s="39" t="s">
        <v>2522</v>
      </c>
    </row>
    <row r="2059" spans="1:5" ht="12.75">
      <c r="A2059" s="35" t="s">
        <v>57</v>
      </c>
      <c r="E2059" s="40" t="s">
        <v>5</v>
      </c>
    </row>
    <row r="2060" spans="1:5" ht="12.75">
      <c r="A2060" t="s">
        <v>58</v>
      </c>
      <c r="E2060" s="39" t="s">
        <v>5</v>
      </c>
    </row>
    <row r="2061" spans="1:16" ht="25.5">
      <c r="A2061" t="s">
        <v>50</v>
      </c>
      <c s="34" t="s">
        <v>2523</v>
      </c>
      <c s="34" t="s">
        <v>2524</v>
      </c>
      <c s="35" t="s">
        <v>5</v>
      </c>
      <c s="6" t="s">
        <v>2525</v>
      </c>
      <c s="36" t="s">
        <v>54</v>
      </c>
      <c s="37">
        <v>2</v>
      </c>
      <c s="36">
        <v>0</v>
      </c>
      <c s="36">
        <f>ROUND(G2061*H2061,6)</f>
      </c>
      <c r="L2061" s="38">
        <v>0</v>
      </c>
      <c s="32">
        <f>ROUND(ROUND(L2061,2)*ROUND(G2061,3),2)</f>
      </c>
      <c s="36" t="s">
        <v>184</v>
      </c>
      <c>
        <f>(M2061*21)/100</f>
      </c>
      <c t="s">
        <v>28</v>
      </c>
    </row>
    <row r="2062" spans="1:5" ht="25.5">
      <c r="A2062" s="35" t="s">
        <v>56</v>
      </c>
      <c r="E2062" s="39" t="s">
        <v>2525</v>
      </c>
    </row>
    <row r="2063" spans="1:5" ht="12.75">
      <c r="A2063" s="35" t="s">
        <v>57</v>
      </c>
      <c r="E2063" s="40" t="s">
        <v>5</v>
      </c>
    </row>
    <row r="2064" spans="1:5" ht="12.75">
      <c r="A2064" t="s">
        <v>58</v>
      </c>
      <c r="E2064" s="39" t="s">
        <v>5</v>
      </c>
    </row>
    <row r="2065" spans="1:16" ht="12.75">
      <c r="A2065" t="s">
        <v>50</v>
      </c>
      <c s="34" t="s">
        <v>2526</v>
      </c>
      <c s="34" t="s">
        <v>2527</v>
      </c>
      <c s="35" t="s">
        <v>5</v>
      </c>
      <c s="6" t="s">
        <v>2528</v>
      </c>
      <c s="36" t="s">
        <v>54</v>
      </c>
      <c s="37">
        <v>1</v>
      </c>
      <c s="36">
        <v>0</v>
      </c>
      <c s="36">
        <f>ROUND(G2065*H2065,6)</f>
      </c>
      <c r="L2065" s="38">
        <v>0</v>
      </c>
      <c s="32">
        <f>ROUND(ROUND(L2065,2)*ROUND(G2065,3),2)</f>
      </c>
      <c s="36" t="s">
        <v>55</v>
      </c>
      <c>
        <f>(M2065*21)/100</f>
      </c>
      <c t="s">
        <v>28</v>
      </c>
    </row>
    <row r="2066" spans="1:5" ht="12.75">
      <c r="A2066" s="35" t="s">
        <v>56</v>
      </c>
      <c r="E2066" s="39" t="s">
        <v>2528</v>
      </c>
    </row>
    <row r="2067" spans="1:5" ht="12.75">
      <c r="A2067" s="35" t="s">
        <v>57</v>
      </c>
      <c r="E2067" s="40" t="s">
        <v>5</v>
      </c>
    </row>
    <row r="2068" spans="1:5" ht="12.75">
      <c r="A2068" t="s">
        <v>58</v>
      </c>
      <c r="E2068" s="39" t="s">
        <v>5</v>
      </c>
    </row>
    <row r="2069" spans="1:16" ht="12.75">
      <c r="A2069" t="s">
        <v>50</v>
      </c>
      <c s="34" t="s">
        <v>2529</v>
      </c>
      <c s="34" t="s">
        <v>2530</v>
      </c>
      <c s="35" t="s">
        <v>5</v>
      </c>
      <c s="6" t="s">
        <v>2531</v>
      </c>
      <c s="36" t="s">
        <v>54</v>
      </c>
      <c s="37">
        <v>1</v>
      </c>
      <c s="36">
        <v>0</v>
      </c>
      <c s="36">
        <f>ROUND(G2069*H2069,6)</f>
      </c>
      <c r="L2069" s="38">
        <v>0</v>
      </c>
      <c s="32">
        <f>ROUND(ROUND(L2069,2)*ROUND(G2069,3),2)</f>
      </c>
      <c s="36" t="s">
        <v>55</v>
      </c>
      <c>
        <f>(M2069*21)/100</f>
      </c>
      <c t="s">
        <v>28</v>
      </c>
    </row>
    <row r="2070" spans="1:5" ht="12.75">
      <c r="A2070" s="35" t="s">
        <v>56</v>
      </c>
      <c r="E2070" s="39" t="s">
        <v>2531</v>
      </c>
    </row>
    <row r="2071" spans="1:5" ht="12.75">
      <c r="A2071" s="35" t="s">
        <v>57</v>
      </c>
      <c r="E2071" s="40" t="s">
        <v>5</v>
      </c>
    </row>
    <row r="2072" spans="1:5" ht="12.75">
      <c r="A2072" t="s">
        <v>58</v>
      </c>
      <c r="E2072" s="39" t="s">
        <v>5</v>
      </c>
    </row>
    <row r="2073" spans="1:16" ht="25.5">
      <c r="A2073" t="s">
        <v>50</v>
      </c>
      <c s="34" t="s">
        <v>2532</v>
      </c>
      <c s="34" t="s">
        <v>2533</v>
      </c>
      <c s="35" t="s">
        <v>5</v>
      </c>
      <c s="6" t="s">
        <v>2534</v>
      </c>
      <c s="36" t="s">
        <v>93</v>
      </c>
      <c s="37">
        <v>71.535</v>
      </c>
      <c s="36">
        <v>0</v>
      </c>
      <c s="36">
        <f>ROUND(G2073*H2073,6)</f>
      </c>
      <c r="L2073" s="38">
        <v>0</v>
      </c>
      <c s="32">
        <f>ROUND(ROUND(L2073,2)*ROUND(G2073,3),2)</f>
      </c>
      <c s="36" t="s">
        <v>184</v>
      </c>
      <c>
        <f>(M2073*21)/100</f>
      </c>
      <c t="s">
        <v>28</v>
      </c>
    </row>
    <row r="2074" spans="1:5" ht="25.5">
      <c r="A2074" s="35" t="s">
        <v>56</v>
      </c>
      <c r="E2074" s="39" t="s">
        <v>2534</v>
      </c>
    </row>
    <row r="2075" spans="1:5" ht="318.75">
      <c r="A2075" s="35" t="s">
        <v>57</v>
      </c>
      <c r="E2075" s="42" t="s">
        <v>2535</v>
      </c>
    </row>
    <row r="2076" spans="1:5" ht="12.75">
      <c r="A2076" t="s">
        <v>58</v>
      </c>
      <c r="E2076" s="39" t="s">
        <v>5</v>
      </c>
    </row>
    <row r="2077" spans="1:16" ht="25.5">
      <c r="A2077" t="s">
        <v>50</v>
      </c>
      <c s="34" t="s">
        <v>2536</v>
      </c>
      <c s="34" t="s">
        <v>2537</v>
      </c>
      <c s="35" t="s">
        <v>5</v>
      </c>
      <c s="6" t="s">
        <v>2538</v>
      </c>
      <c s="36" t="s">
        <v>93</v>
      </c>
      <c s="37">
        <v>83.425</v>
      </c>
      <c s="36">
        <v>0</v>
      </c>
      <c s="36">
        <f>ROUND(G2077*H2077,6)</f>
      </c>
      <c r="L2077" s="38">
        <v>0</v>
      </c>
      <c s="32">
        <f>ROUND(ROUND(L2077,2)*ROUND(G2077,3),2)</f>
      </c>
      <c s="36" t="s">
        <v>184</v>
      </c>
      <c>
        <f>(M2077*21)/100</f>
      </c>
      <c t="s">
        <v>28</v>
      </c>
    </row>
    <row r="2078" spans="1:5" ht="25.5">
      <c r="A2078" s="35" t="s">
        <v>56</v>
      </c>
      <c r="E2078" s="39" t="s">
        <v>2538</v>
      </c>
    </row>
    <row r="2079" spans="1:5" ht="331.5">
      <c r="A2079" s="35" t="s">
        <v>57</v>
      </c>
      <c r="E2079" s="42" t="s">
        <v>2539</v>
      </c>
    </row>
    <row r="2080" spans="1:5" ht="12.75">
      <c r="A2080" t="s">
        <v>58</v>
      </c>
      <c r="E2080" s="39" t="s">
        <v>5</v>
      </c>
    </row>
    <row r="2081" spans="1:16" ht="12.75">
      <c r="A2081" t="s">
        <v>50</v>
      </c>
      <c s="34" t="s">
        <v>2540</v>
      </c>
      <c s="34" t="s">
        <v>2541</v>
      </c>
      <c s="35" t="s">
        <v>5</v>
      </c>
      <c s="6" t="s">
        <v>2542</v>
      </c>
      <c s="36" t="s">
        <v>74</v>
      </c>
      <c s="37">
        <v>53.123</v>
      </c>
      <c s="36">
        <v>0</v>
      </c>
      <c s="36">
        <f>ROUND(G2081*H2081,6)</f>
      </c>
      <c r="L2081" s="38">
        <v>0</v>
      </c>
      <c s="32">
        <f>ROUND(ROUND(L2081,2)*ROUND(G2081,3),2)</f>
      </c>
      <c s="36" t="s">
        <v>55</v>
      </c>
      <c>
        <f>(M2081*21)/100</f>
      </c>
      <c t="s">
        <v>28</v>
      </c>
    </row>
    <row r="2082" spans="1:5" ht="12.75">
      <c r="A2082" s="35" t="s">
        <v>56</v>
      </c>
      <c r="E2082" s="39" t="s">
        <v>2542</v>
      </c>
    </row>
    <row r="2083" spans="1:5" ht="409.5">
      <c r="A2083" s="35" t="s">
        <v>57</v>
      </c>
      <c r="E2083" s="42" t="s">
        <v>2543</v>
      </c>
    </row>
    <row r="2084" spans="1:5" ht="12.75">
      <c r="A2084" t="s">
        <v>58</v>
      </c>
      <c r="E2084" s="39" t="s">
        <v>5</v>
      </c>
    </row>
    <row r="2085" spans="1:16" ht="25.5">
      <c r="A2085" t="s">
        <v>50</v>
      </c>
      <c s="34" t="s">
        <v>2544</v>
      </c>
      <c s="34" t="s">
        <v>2545</v>
      </c>
      <c s="35" t="s">
        <v>5</v>
      </c>
      <c s="6" t="s">
        <v>2546</v>
      </c>
      <c s="36" t="s">
        <v>74</v>
      </c>
      <c s="37">
        <v>5.935</v>
      </c>
      <c s="36">
        <v>0.00028</v>
      </c>
      <c s="36">
        <f>ROUND(G2085*H2085,6)</f>
      </c>
      <c r="L2085" s="38">
        <v>0</v>
      </c>
      <c s="32">
        <f>ROUND(ROUND(L2085,2)*ROUND(G2085,3),2)</f>
      </c>
      <c s="36" t="s">
        <v>184</v>
      </c>
      <c>
        <f>(M2085*21)/100</f>
      </c>
      <c t="s">
        <v>28</v>
      </c>
    </row>
    <row r="2086" spans="1:5" ht="25.5">
      <c r="A2086" s="35" t="s">
        <v>56</v>
      </c>
      <c r="E2086" s="39" t="s">
        <v>2546</v>
      </c>
    </row>
    <row r="2087" spans="1:5" ht="63.75">
      <c r="A2087" s="35" t="s">
        <v>57</v>
      </c>
      <c r="E2087" s="42" t="s">
        <v>2547</v>
      </c>
    </row>
    <row r="2088" spans="1:5" ht="12.75">
      <c r="A2088" t="s">
        <v>58</v>
      </c>
      <c r="E2088" s="39" t="s">
        <v>5</v>
      </c>
    </row>
    <row r="2089" spans="1:16" ht="25.5">
      <c r="A2089" t="s">
        <v>50</v>
      </c>
      <c s="34" t="s">
        <v>2548</v>
      </c>
      <c s="34" t="s">
        <v>2549</v>
      </c>
      <c s="35" t="s">
        <v>5</v>
      </c>
      <c s="6" t="s">
        <v>2550</v>
      </c>
      <c s="36" t="s">
        <v>54</v>
      </c>
      <c s="37">
        <v>1</v>
      </c>
      <c s="36">
        <v>0</v>
      </c>
      <c s="36">
        <f>ROUND(G2089*H2089,6)</f>
      </c>
      <c r="L2089" s="38">
        <v>0</v>
      </c>
      <c s="32">
        <f>ROUND(ROUND(L2089,2)*ROUND(G2089,3),2)</f>
      </c>
      <c s="36" t="s">
        <v>55</v>
      </c>
      <c>
        <f>(M2089*21)/100</f>
      </c>
      <c t="s">
        <v>28</v>
      </c>
    </row>
    <row r="2090" spans="1:5" ht="25.5">
      <c r="A2090" s="35" t="s">
        <v>56</v>
      </c>
      <c r="E2090" s="39" t="s">
        <v>2550</v>
      </c>
    </row>
    <row r="2091" spans="1:5" ht="12.75">
      <c r="A2091" s="35" t="s">
        <v>57</v>
      </c>
      <c r="E2091" s="40" t="s">
        <v>5</v>
      </c>
    </row>
    <row r="2092" spans="1:5" ht="12.75">
      <c r="A2092" t="s">
        <v>58</v>
      </c>
      <c r="E2092" s="39" t="s">
        <v>5</v>
      </c>
    </row>
    <row r="2093" spans="1:16" ht="12.75">
      <c r="A2093" t="s">
        <v>50</v>
      </c>
      <c s="34" t="s">
        <v>2551</v>
      </c>
      <c s="34" t="s">
        <v>2552</v>
      </c>
      <c s="35" t="s">
        <v>5</v>
      </c>
      <c s="6" t="s">
        <v>2553</v>
      </c>
      <c s="36" t="s">
        <v>54</v>
      </c>
      <c s="37">
        <v>1</v>
      </c>
      <c s="36">
        <v>0</v>
      </c>
      <c s="36">
        <f>ROUND(G2093*H2093,6)</f>
      </c>
      <c r="L2093" s="38">
        <v>0</v>
      </c>
      <c s="32">
        <f>ROUND(ROUND(L2093,2)*ROUND(G2093,3),2)</f>
      </c>
      <c s="36" t="s">
        <v>55</v>
      </c>
      <c>
        <f>(M2093*21)/100</f>
      </c>
      <c t="s">
        <v>28</v>
      </c>
    </row>
    <row r="2094" spans="1:5" ht="12.75">
      <c r="A2094" s="35" t="s">
        <v>56</v>
      </c>
      <c r="E2094" s="39" t="s">
        <v>2553</v>
      </c>
    </row>
    <row r="2095" spans="1:5" ht="12.75">
      <c r="A2095" s="35" t="s">
        <v>57</v>
      </c>
      <c r="E2095" s="40" t="s">
        <v>5</v>
      </c>
    </row>
    <row r="2096" spans="1:5" ht="12.75">
      <c r="A2096" t="s">
        <v>58</v>
      </c>
      <c r="E2096" s="39" t="s">
        <v>5</v>
      </c>
    </row>
    <row r="2097" spans="1:16" ht="12.75">
      <c r="A2097" t="s">
        <v>50</v>
      </c>
      <c s="34" t="s">
        <v>2554</v>
      </c>
      <c s="34" t="s">
        <v>2555</v>
      </c>
      <c s="35" t="s">
        <v>5</v>
      </c>
      <c s="6" t="s">
        <v>2556</v>
      </c>
      <c s="36" t="s">
        <v>54</v>
      </c>
      <c s="37">
        <v>1</v>
      </c>
      <c s="36">
        <v>0</v>
      </c>
      <c s="36">
        <f>ROUND(G2097*H2097,6)</f>
      </c>
      <c r="L2097" s="38">
        <v>0</v>
      </c>
      <c s="32">
        <f>ROUND(ROUND(L2097,2)*ROUND(G2097,3),2)</f>
      </c>
      <c s="36" t="s">
        <v>55</v>
      </c>
      <c>
        <f>(M2097*21)/100</f>
      </c>
      <c t="s">
        <v>28</v>
      </c>
    </row>
    <row r="2098" spans="1:5" ht="12.75">
      <c r="A2098" s="35" t="s">
        <v>56</v>
      </c>
      <c r="E2098" s="39" t="s">
        <v>2556</v>
      </c>
    </row>
    <row r="2099" spans="1:5" ht="12.75">
      <c r="A2099" s="35" t="s">
        <v>57</v>
      </c>
      <c r="E2099" s="40" t="s">
        <v>5</v>
      </c>
    </row>
    <row r="2100" spans="1:5" ht="12.75">
      <c r="A2100" t="s">
        <v>58</v>
      </c>
      <c r="E2100" s="39" t="s">
        <v>5</v>
      </c>
    </row>
    <row r="2101" spans="1:16" ht="12.75">
      <c r="A2101" t="s">
        <v>50</v>
      </c>
      <c s="34" t="s">
        <v>2557</v>
      </c>
      <c s="34" t="s">
        <v>2558</v>
      </c>
      <c s="35" t="s">
        <v>5</v>
      </c>
      <c s="6" t="s">
        <v>2559</v>
      </c>
      <c s="36" t="s">
        <v>54</v>
      </c>
      <c s="37">
        <v>1</v>
      </c>
      <c s="36">
        <v>0</v>
      </c>
      <c s="36">
        <f>ROUND(G2101*H2101,6)</f>
      </c>
      <c r="L2101" s="38">
        <v>0</v>
      </c>
      <c s="32">
        <f>ROUND(ROUND(L2101,2)*ROUND(G2101,3),2)</f>
      </c>
      <c s="36" t="s">
        <v>55</v>
      </c>
      <c>
        <f>(M2101*21)/100</f>
      </c>
      <c t="s">
        <v>28</v>
      </c>
    </row>
    <row r="2102" spans="1:5" ht="12.75">
      <c r="A2102" s="35" t="s">
        <v>56</v>
      </c>
      <c r="E2102" s="39" t="s">
        <v>2559</v>
      </c>
    </row>
    <row r="2103" spans="1:5" ht="12.75">
      <c r="A2103" s="35" t="s">
        <v>57</v>
      </c>
      <c r="E2103" s="40" t="s">
        <v>5</v>
      </c>
    </row>
    <row r="2104" spans="1:5" ht="12.75">
      <c r="A2104" t="s">
        <v>58</v>
      </c>
      <c r="E2104" s="39" t="s">
        <v>5</v>
      </c>
    </row>
    <row r="2105" spans="1:16" ht="25.5">
      <c r="A2105" t="s">
        <v>50</v>
      </c>
      <c s="34" t="s">
        <v>2560</v>
      </c>
      <c s="34" t="s">
        <v>2561</v>
      </c>
      <c s="35" t="s">
        <v>5</v>
      </c>
      <c s="6" t="s">
        <v>2562</v>
      </c>
      <c s="36" t="s">
        <v>74</v>
      </c>
      <c s="37">
        <v>5.42</v>
      </c>
      <c s="36">
        <v>0.00027</v>
      </c>
      <c s="36">
        <f>ROUND(G2105*H2105,6)</f>
      </c>
      <c r="L2105" s="38">
        <v>0</v>
      </c>
      <c s="32">
        <f>ROUND(ROUND(L2105,2)*ROUND(G2105,3),2)</f>
      </c>
      <c s="36" t="s">
        <v>184</v>
      </c>
      <c>
        <f>(M2105*21)/100</f>
      </c>
      <c t="s">
        <v>28</v>
      </c>
    </row>
    <row r="2106" spans="1:5" ht="25.5">
      <c r="A2106" s="35" t="s">
        <v>56</v>
      </c>
      <c r="E2106" s="39" t="s">
        <v>2562</v>
      </c>
    </row>
    <row r="2107" spans="1:5" ht="63.75">
      <c r="A2107" s="35" t="s">
        <v>57</v>
      </c>
      <c r="E2107" s="42" t="s">
        <v>2563</v>
      </c>
    </row>
    <row r="2108" spans="1:5" ht="12.75">
      <c r="A2108" t="s">
        <v>58</v>
      </c>
      <c r="E2108" s="39" t="s">
        <v>5</v>
      </c>
    </row>
    <row r="2109" spans="1:16" ht="12.75">
      <c r="A2109" t="s">
        <v>50</v>
      </c>
      <c s="34" t="s">
        <v>2564</v>
      </c>
      <c s="34" t="s">
        <v>2565</v>
      </c>
      <c s="35" t="s">
        <v>5</v>
      </c>
      <c s="6" t="s">
        <v>2566</v>
      </c>
      <c s="36" t="s">
        <v>54</v>
      </c>
      <c s="37">
        <v>1</v>
      </c>
      <c s="36">
        <v>0</v>
      </c>
      <c s="36">
        <f>ROUND(G2109*H2109,6)</f>
      </c>
      <c r="L2109" s="38">
        <v>0</v>
      </c>
      <c s="32">
        <f>ROUND(ROUND(L2109,2)*ROUND(G2109,3),2)</f>
      </c>
      <c s="36" t="s">
        <v>55</v>
      </c>
      <c>
        <f>(M2109*21)/100</f>
      </c>
      <c t="s">
        <v>28</v>
      </c>
    </row>
    <row r="2110" spans="1:5" ht="12.75">
      <c r="A2110" s="35" t="s">
        <v>56</v>
      </c>
      <c r="E2110" s="39" t="s">
        <v>2566</v>
      </c>
    </row>
    <row r="2111" spans="1:5" ht="12.75">
      <c r="A2111" s="35" t="s">
        <v>57</v>
      </c>
      <c r="E2111" s="40" t="s">
        <v>5</v>
      </c>
    </row>
    <row r="2112" spans="1:5" ht="12.75">
      <c r="A2112" t="s">
        <v>58</v>
      </c>
      <c r="E2112" s="39" t="s">
        <v>5</v>
      </c>
    </row>
    <row r="2113" spans="1:16" ht="12.75">
      <c r="A2113" t="s">
        <v>50</v>
      </c>
      <c s="34" t="s">
        <v>2567</v>
      </c>
      <c s="34" t="s">
        <v>2568</v>
      </c>
      <c s="35" t="s">
        <v>5</v>
      </c>
      <c s="6" t="s">
        <v>2569</v>
      </c>
      <c s="36" t="s">
        <v>54</v>
      </c>
      <c s="37">
        <v>1</v>
      </c>
      <c s="36">
        <v>0</v>
      </c>
      <c s="36">
        <f>ROUND(G2113*H2113,6)</f>
      </c>
      <c r="L2113" s="38">
        <v>0</v>
      </c>
      <c s="32">
        <f>ROUND(ROUND(L2113,2)*ROUND(G2113,3),2)</f>
      </c>
      <c s="36" t="s">
        <v>55</v>
      </c>
      <c>
        <f>(M2113*21)/100</f>
      </c>
      <c t="s">
        <v>28</v>
      </c>
    </row>
    <row r="2114" spans="1:5" ht="12.75">
      <c r="A2114" s="35" t="s">
        <v>56</v>
      </c>
      <c r="E2114" s="39" t="s">
        <v>2569</v>
      </c>
    </row>
    <row r="2115" spans="1:5" ht="12.75">
      <c r="A2115" s="35" t="s">
        <v>57</v>
      </c>
      <c r="E2115" s="40" t="s">
        <v>5</v>
      </c>
    </row>
    <row r="2116" spans="1:5" ht="12.75">
      <c r="A2116" t="s">
        <v>58</v>
      </c>
      <c r="E2116" s="39" t="s">
        <v>5</v>
      </c>
    </row>
    <row r="2117" spans="1:16" ht="12.75">
      <c r="A2117" t="s">
        <v>50</v>
      </c>
      <c s="34" t="s">
        <v>2570</v>
      </c>
      <c s="34" t="s">
        <v>2571</v>
      </c>
      <c s="35" t="s">
        <v>5</v>
      </c>
      <c s="6" t="s">
        <v>2572</v>
      </c>
      <c s="36" t="s">
        <v>54</v>
      </c>
      <c s="37">
        <v>1</v>
      </c>
      <c s="36">
        <v>0</v>
      </c>
      <c s="36">
        <f>ROUND(G2117*H2117,6)</f>
      </c>
      <c r="L2117" s="38">
        <v>0</v>
      </c>
      <c s="32">
        <f>ROUND(ROUND(L2117,2)*ROUND(G2117,3),2)</f>
      </c>
      <c s="36" t="s">
        <v>55</v>
      </c>
      <c>
        <f>(M2117*21)/100</f>
      </c>
      <c t="s">
        <v>28</v>
      </c>
    </row>
    <row r="2118" spans="1:5" ht="12.75">
      <c r="A2118" s="35" t="s">
        <v>56</v>
      </c>
      <c r="E2118" s="39" t="s">
        <v>2572</v>
      </c>
    </row>
    <row r="2119" spans="1:5" ht="12.75">
      <c r="A2119" s="35" t="s">
        <v>57</v>
      </c>
      <c r="E2119" s="40" t="s">
        <v>5</v>
      </c>
    </row>
    <row r="2120" spans="1:5" ht="12.75">
      <c r="A2120" t="s">
        <v>58</v>
      </c>
      <c r="E2120" s="39" t="s">
        <v>5</v>
      </c>
    </row>
    <row r="2121" spans="1:16" ht="12.75">
      <c r="A2121" t="s">
        <v>50</v>
      </c>
      <c s="34" t="s">
        <v>2573</v>
      </c>
      <c s="34" t="s">
        <v>2574</v>
      </c>
      <c s="35" t="s">
        <v>5</v>
      </c>
      <c s="6" t="s">
        <v>2575</v>
      </c>
      <c s="36" t="s">
        <v>54</v>
      </c>
      <c s="37">
        <v>1</v>
      </c>
      <c s="36">
        <v>0</v>
      </c>
      <c s="36">
        <f>ROUND(G2121*H2121,6)</f>
      </c>
      <c r="L2121" s="38">
        <v>0</v>
      </c>
      <c s="32">
        <f>ROUND(ROUND(L2121,2)*ROUND(G2121,3),2)</f>
      </c>
      <c s="36" t="s">
        <v>55</v>
      </c>
      <c>
        <f>(M2121*21)/100</f>
      </c>
      <c t="s">
        <v>28</v>
      </c>
    </row>
    <row r="2122" spans="1:5" ht="12.75">
      <c r="A2122" s="35" t="s">
        <v>56</v>
      </c>
      <c r="E2122" s="39" t="s">
        <v>2575</v>
      </c>
    </row>
    <row r="2123" spans="1:5" ht="12.75">
      <c r="A2123" s="35" t="s">
        <v>57</v>
      </c>
      <c r="E2123" s="40" t="s">
        <v>5</v>
      </c>
    </row>
    <row r="2124" spans="1:5" ht="12.75">
      <c r="A2124" t="s">
        <v>58</v>
      </c>
      <c r="E2124" s="39" t="s">
        <v>5</v>
      </c>
    </row>
    <row r="2125" spans="1:16" ht="12.75">
      <c r="A2125" t="s">
        <v>50</v>
      </c>
      <c s="34" t="s">
        <v>2576</v>
      </c>
      <c s="34" t="s">
        <v>2577</v>
      </c>
      <c s="35" t="s">
        <v>5</v>
      </c>
      <c s="6" t="s">
        <v>2578</v>
      </c>
      <c s="36" t="s">
        <v>54</v>
      </c>
      <c s="37">
        <v>1</v>
      </c>
      <c s="36">
        <v>0</v>
      </c>
      <c s="36">
        <f>ROUND(G2125*H2125,6)</f>
      </c>
      <c r="L2125" s="38">
        <v>0</v>
      </c>
      <c s="32">
        <f>ROUND(ROUND(L2125,2)*ROUND(G2125,3),2)</f>
      </c>
      <c s="36" t="s">
        <v>55</v>
      </c>
      <c>
        <f>(M2125*21)/100</f>
      </c>
      <c t="s">
        <v>28</v>
      </c>
    </row>
    <row r="2126" spans="1:5" ht="12.75">
      <c r="A2126" s="35" t="s">
        <v>56</v>
      </c>
      <c r="E2126" s="39" t="s">
        <v>2578</v>
      </c>
    </row>
    <row r="2127" spans="1:5" ht="12.75">
      <c r="A2127" s="35" t="s">
        <v>57</v>
      </c>
      <c r="E2127" s="40" t="s">
        <v>5</v>
      </c>
    </row>
    <row r="2128" spans="1:5" ht="12.75">
      <c r="A2128" t="s">
        <v>58</v>
      </c>
      <c r="E2128" s="39" t="s">
        <v>5</v>
      </c>
    </row>
    <row r="2129" spans="1:16" ht="12.75">
      <c r="A2129" t="s">
        <v>50</v>
      </c>
      <c s="34" t="s">
        <v>2579</v>
      </c>
      <c s="34" t="s">
        <v>2580</v>
      </c>
      <c s="35" t="s">
        <v>5</v>
      </c>
      <c s="6" t="s">
        <v>2581</v>
      </c>
      <c s="36" t="s">
        <v>54</v>
      </c>
      <c s="37">
        <v>11</v>
      </c>
      <c s="36">
        <v>0.00027</v>
      </c>
      <c s="36">
        <f>ROUND(G2129*H2129,6)</f>
      </c>
      <c r="L2129" s="38">
        <v>0</v>
      </c>
      <c s="32">
        <f>ROUND(ROUND(L2129,2)*ROUND(G2129,3),2)</f>
      </c>
      <c s="36" t="s">
        <v>184</v>
      </c>
      <c>
        <f>(M2129*21)/100</f>
      </c>
      <c t="s">
        <v>28</v>
      </c>
    </row>
    <row r="2130" spans="1:5" ht="12.75">
      <c r="A2130" s="35" t="s">
        <v>56</v>
      </c>
      <c r="E2130" s="39" t="s">
        <v>2581</v>
      </c>
    </row>
    <row r="2131" spans="1:5" ht="89.25">
      <c r="A2131" s="35" t="s">
        <v>57</v>
      </c>
      <c r="E2131" s="42" t="s">
        <v>2582</v>
      </c>
    </row>
    <row r="2132" spans="1:5" ht="12.75">
      <c r="A2132" t="s">
        <v>58</v>
      </c>
      <c r="E2132" s="39" t="s">
        <v>5</v>
      </c>
    </row>
    <row r="2133" spans="1:16" ht="12.75">
      <c r="A2133" t="s">
        <v>50</v>
      </c>
      <c s="34" t="s">
        <v>2583</v>
      </c>
      <c s="34" t="s">
        <v>2584</v>
      </c>
      <c s="35" t="s">
        <v>5</v>
      </c>
      <c s="6" t="s">
        <v>2585</v>
      </c>
      <c s="36" t="s">
        <v>54</v>
      </c>
      <c s="37">
        <v>1</v>
      </c>
      <c s="36">
        <v>0</v>
      </c>
      <c s="36">
        <f>ROUND(G2133*H2133,6)</f>
      </c>
      <c r="L2133" s="38">
        <v>0</v>
      </c>
      <c s="32">
        <f>ROUND(ROUND(L2133,2)*ROUND(G2133,3),2)</f>
      </c>
      <c s="36" t="s">
        <v>55</v>
      </c>
      <c>
        <f>(M2133*21)/100</f>
      </c>
      <c t="s">
        <v>28</v>
      </c>
    </row>
    <row r="2134" spans="1:5" ht="12.75">
      <c r="A2134" s="35" t="s">
        <v>56</v>
      </c>
      <c r="E2134" s="39" t="s">
        <v>2585</v>
      </c>
    </row>
    <row r="2135" spans="1:5" ht="12.75">
      <c r="A2135" s="35" t="s">
        <v>57</v>
      </c>
      <c r="E2135" s="40" t="s">
        <v>5</v>
      </c>
    </row>
    <row r="2136" spans="1:5" ht="12.75">
      <c r="A2136" t="s">
        <v>58</v>
      </c>
      <c r="E2136" s="39" t="s">
        <v>5</v>
      </c>
    </row>
    <row r="2137" spans="1:16" ht="12.75">
      <c r="A2137" t="s">
        <v>50</v>
      </c>
      <c s="34" t="s">
        <v>2586</v>
      </c>
      <c s="34" t="s">
        <v>2587</v>
      </c>
      <c s="35" t="s">
        <v>5</v>
      </c>
      <c s="6" t="s">
        <v>2588</v>
      </c>
      <c s="36" t="s">
        <v>54</v>
      </c>
      <c s="37">
        <v>1</v>
      </c>
      <c s="36">
        <v>0</v>
      </c>
      <c s="36">
        <f>ROUND(G2137*H2137,6)</f>
      </c>
      <c r="L2137" s="38">
        <v>0</v>
      </c>
      <c s="32">
        <f>ROUND(ROUND(L2137,2)*ROUND(G2137,3),2)</f>
      </c>
      <c s="36" t="s">
        <v>55</v>
      </c>
      <c>
        <f>(M2137*21)/100</f>
      </c>
      <c t="s">
        <v>28</v>
      </c>
    </row>
    <row r="2138" spans="1:5" ht="12.75">
      <c r="A2138" s="35" t="s">
        <v>56</v>
      </c>
      <c r="E2138" s="39" t="s">
        <v>2588</v>
      </c>
    </row>
    <row r="2139" spans="1:5" ht="12.75">
      <c r="A2139" s="35" t="s">
        <v>57</v>
      </c>
      <c r="E2139" s="40" t="s">
        <v>5</v>
      </c>
    </row>
    <row r="2140" spans="1:5" ht="12.75">
      <c r="A2140" t="s">
        <v>58</v>
      </c>
      <c r="E2140" s="39" t="s">
        <v>5</v>
      </c>
    </row>
    <row r="2141" spans="1:16" ht="12.75">
      <c r="A2141" t="s">
        <v>50</v>
      </c>
      <c s="34" t="s">
        <v>2589</v>
      </c>
      <c s="34" t="s">
        <v>2590</v>
      </c>
      <c s="35" t="s">
        <v>5</v>
      </c>
      <c s="6" t="s">
        <v>2591</v>
      </c>
      <c s="36" t="s">
        <v>54</v>
      </c>
      <c s="37">
        <v>1</v>
      </c>
      <c s="36">
        <v>0</v>
      </c>
      <c s="36">
        <f>ROUND(G2141*H2141,6)</f>
      </c>
      <c r="L2141" s="38">
        <v>0</v>
      </c>
      <c s="32">
        <f>ROUND(ROUND(L2141,2)*ROUND(G2141,3),2)</f>
      </c>
      <c s="36" t="s">
        <v>55</v>
      </c>
      <c>
        <f>(M2141*21)/100</f>
      </c>
      <c t="s">
        <v>28</v>
      </c>
    </row>
    <row r="2142" spans="1:5" ht="12.75">
      <c r="A2142" s="35" t="s">
        <v>56</v>
      </c>
      <c r="E2142" s="39" t="s">
        <v>2591</v>
      </c>
    </row>
    <row r="2143" spans="1:5" ht="12.75">
      <c r="A2143" s="35" t="s">
        <v>57</v>
      </c>
      <c r="E2143" s="40" t="s">
        <v>5</v>
      </c>
    </row>
    <row r="2144" spans="1:5" ht="12.75">
      <c r="A2144" t="s">
        <v>58</v>
      </c>
      <c r="E2144" s="39" t="s">
        <v>5</v>
      </c>
    </row>
    <row r="2145" spans="1:16" ht="12.75">
      <c r="A2145" t="s">
        <v>50</v>
      </c>
      <c s="34" t="s">
        <v>2592</v>
      </c>
      <c s="34" t="s">
        <v>2593</v>
      </c>
      <c s="35" t="s">
        <v>5</v>
      </c>
      <c s="6" t="s">
        <v>2594</v>
      </c>
      <c s="36" t="s">
        <v>54</v>
      </c>
      <c s="37">
        <v>1</v>
      </c>
      <c s="36">
        <v>0</v>
      </c>
      <c s="36">
        <f>ROUND(G2145*H2145,6)</f>
      </c>
      <c r="L2145" s="38">
        <v>0</v>
      </c>
      <c s="32">
        <f>ROUND(ROUND(L2145,2)*ROUND(G2145,3),2)</f>
      </c>
      <c s="36" t="s">
        <v>55</v>
      </c>
      <c>
        <f>(M2145*21)/100</f>
      </c>
      <c t="s">
        <v>28</v>
      </c>
    </row>
    <row r="2146" spans="1:5" ht="12.75">
      <c r="A2146" s="35" t="s">
        <v>56</v>
      </c>
      <c r="E2146" s="39" t="s">
        <v>2594</v>
      </c>
    </row>
    <row r="2147" spans="1:5" ht="12.75">
      <c r="A2147" s="35" t="s">
        <v>57</v>
      </c>
      <c r="E2147" s="40" t="s">
        <v>5</v>
      </c>
    </row>
    <row r="2148" spans="1:5" ht="12.75">
      <c r="A2148" t="s">
        <v>58</v>
      </c>
      <c r="E2148" s="39" t="s">
        <v>5</v>
      </c>
    </row>
    <row r="2149" spans="1:16" ht="12.75">
      <c r="A2149" t="s">
        <v>50</v>
      </c>
      <c s="34" t="s">
        <v>2595</v>
      </c>
      <c s="34" t="s">
        <v>2596</v>
      </c>
      <c s="35" t="s">
        <v>5</v>
      </c>
      <c s="6" t="s">
        <v>2597</v>
      </c>
      <c s="36" t="s">
        <v>54</v>
      </c>
      <c s="37">
        <v>1</v>
      </c>
      <c s="36">
        <v>0</v>
      </c>
      <c s="36">
        <f>ROUND(G2149*H2149,6)</f>
      </c>
      <c r="L2149" s="38">
        <v>0</v>
      </c>
      <c s="32">
        <f>ROUND(ROUND(L2149,2)*ROUND(G2149,3),2)</f>
      </c>
      <c s="36" t="s">
        <v>55</v>
      </c>
      <c>
        <f>(M2149*21)/100</f>
      </c>
      <c t="s">
        <v>28</v>
      </c>
    </row>
    <row r="2150" spans="1:5" ht="12.75">
      <c r="A2150" s="35" t="s">
        <v>56</v>
      </c>
      <c r="E2150" s="39" t="s">
        <v>2597</v>
      </c>
    </row>
    <row r="2151" spans="1:5" ht="12.75">
      <c r="A2151" s="35" t="s">
        <v>57</v>
      </c>
      <c r="E2151" s="40" t="s">
        <v>5</v>
      </c>
    </row>
    <row r="2152" spans="1:5" ht="12.75">
      <c r="A2152" t="s">
        <v>58</v>
      </c>
      <c r="E2152" s="39" t="s">
        <v>5</v>
      </c>
    </row>
    <row r="2153" spans="1:16" ht="12.75">
      <c r="A2153" t="s">
        <v>50</v>
      </c>
      <c s="34" t="s">
        <v>2598</v>
      </c>
      <c s="34" t="s">
        <v>2599</v>
      </c>
      <c s="35" t="s">
        <v>5</v>
      </c>
      <c s="6" t="s">
        <v>2600</v>
      </c>
      <c s="36" t="s">
        <v>54</v>
      </c>
      <c s="37">
        <v>1</v>
      </c>
      <c s="36">
        <v>0</v>
      </c>
      <c s="36">
        <f>ROUND(G2153*H2153,6)</f>
      </c>
      <c r="L2153" s="38">
        <v>0</v>
      </c>
      <c s="32">
        <f>ROUND(ROUND(L2153,2)*ROUND(G2153,3),2)</f>
      </c>
      <c s="36" t="s">
        <v>55</v>
      </c>
      <c>
        <f>(M2153*21)/100</f>
      </c>
      <c t="s">
        <v>28</v>
      </c>
    </row>
    <row r="2154" spans="1:5" ht="12.75">
      <c r="A2154" s="35" t="s">
        <v>56</v>
      </c>
      <c r="E2154" s="39" t="s">
        <v>2600</v>
      </c>
    </row>
    <row r="2155" spans="1:5" ht="12.75">
      <c r="A2155" s="35" t="s">
        <v>57</v>
      </c>
      <c r="E2155" s="40" t="s">
        <v>5</v>
      </c>
    </row>
    <row r="2156" spans="1:5" ht="12.75">
      <c r="A2156" t="s">
        <v>58</v>
      </c>
      <c r="E2156" s="39" t="s">
        <v>5</v>
      </c>
    </row>
    <row r="2157" spans="1:16" ht="12.75">
      <c r="A2157" t="s">
        <v>50</v>
      </c>
      <c s="34" t="s">
        <v>2601</v>
      </c>
      <c s="34" t="s">
        <v>2602</v>
      </c>
      <c s="35" t="s">
        <v>5</v>
      </c>
      <c s="6" t="s">
        <v>2603</v>
      </c>
      <c s="36" t="s">
        <v>54</v>
      </c>
      <c s="37">
        <v>1</v>
      </c>
      <c s="36">
        <v>0</v>
      </c>
      <c s="36">
        <f>ROUND(G2157*H2157,6)</f>
      </c>
      <c r="L2157" s="38">
        <v>0</v>
      </c>
      <c s="32">
        <f>ROUND(ROUND(L2157,2)*ROUND(G2157,3),2)</f>
      </c>
      <c s="36" t="s">
        <v>55</v>
      </c>
      <c>
        <f>(M2157*21)/100</f>
      </c>
      <c t="s">
        <v>28</v>
      </c>
    </row>
    <row r="2158" spans="1:5" ht="12.75">
      <c r="A2158" s="35" t="s">
        <v>56</v>
      </c>
      <c r="E2158" s="39" t="s">
        <v>2603</v>
      </c>
    </row>
    <row r="2159" spans="1:5" ht="12.75">
      <c r="A2159" s="35" t="s">
        <v>57</v>
      </c>
      <c r="E2159" s="40" t="s">
        <v>5</v>
      </c>
    </row>
    <row r="2160" spans="1:5" ht="12.75">
      <c r="A2160" t="s">
        <v>58</v>
      </c>
      <c r="E2160" s="39" t="s">
        <v>5</v>
      </c>
    </row>
    <row r="2161" spans="1:16" ht="12.75">
      <c r="A2161" t="s">
        <v>50</v>
      </c>
      <c s="34" t="s">
        <v>2604</v>
      </c>
      <c s="34" t="s">
        <v>2605</v>
      </c>
      <c s="35" t="s">
        <v>5</v>
      </c>
      <c s="6" t="s">
        <v>2606</v>
      </c>
      <c s="36" t="s">
        <v>54</v>
      </c>
      <c s="37">
        <v>1</v>
      </c>
      <c s="36">
        <v>0</v>
      </c>
      <c s="36">
        <f>ROUND(G2161*H2161,6)</f>
      </c>
      <c r="L2161" s="38">
        <v>0</v>
      </c>
      <c s="32">
        <f>ROUND(ROUND(L2161,2)*ROUND(G2161,3),2)</f>
      </c>
      <c s="36" t="s">
        <v>55</v>
      </c>
      <c>
        <f>(M2161*21)/100</f>
      </c>
      <c t="s">
        <v>28</v>
      </c>
    </row>
    <row r="2162" spans="1:5" ht="12.75">
      <c r="A2162" s="35" t="s">
        <v>56</v>
      </c>
      <c r="E2162" s="39" t="s">
        <v>2606</v>
      </c>
    </row>
    <row r="2163" spans="1:5" ht="12.75">
      <c r="A2163" s="35" t="s">
        <v>57</v>
      </c>
      <c r="E2163" s="40" t="s">
        <v>5</v>
      </c>
    </row>
    <row r="2164" spans="1:5" ht="12.75">
      <c r="A2164" t="s">
        <v>58</v>
      </c>
      <c r="E2164" s="39" t="s">
        <v>5</v>
      </c>
    </row>
    <row r="2165" spans="1:16" ht="12.75">
      <c r="A2165" t="s">
        <v>50</v>
      </c>
      <c s="34" t="s">
        <v>2607</v>
      </c>
      <c s="34" t="s">
        <v>2608</v>
      </c>
      <c s="35" t="s">
        <v>5</v>
      </c>
      <c s="6" t="s">
        <v>2609</v>
      </c>
      <c s="36" t="s">
        <v>54</v>
      </c>
      <c s="37">
        <v>1</v>
      </c>
      <c s="36">
        <v>0</v>
      </c>
      <c s="36">
        <f>ROUND(G2165*H2165,6)</f>
      </c>
      <c r="L2165" s="38">
        <v>0</v>
      </c>
      <c s="32">
        <f>ROUND(ROUND(L2165,2)*ROUND(G2165,3),2)</f>
      </c>
      <c s="36" t="s">
        <v>55</v>
      </c>
      <c>
        <f>(M2165*21)/100</f>
      </c>
      <c t="s">
        <v>28</v>
      </c>
    </row>
    <row r="2166" spans="1:5" ht="12.75">
      <c r="A2166" s="35" t="s">
        <v>56</v>
      </c>
      <c r="E2166" s="39" t="s">
        <v>2609</v>
      </c>
    </row>
    <row r="2167" spans="1:5" ht="12.75">
      <c r="A2167" s="35" t="s">
        <v>57</v>
      </c>
      <c r="E2167" s="40" t="s">
        <v>5</v>
      </c>
    </row>
    <row r="2168" spans="1:5" ht="12.75">
      <c r="A2168" t="s">
        <v>58</v>
      </c>
      <c r="E2168" s="39" t="s">
        <v>5</v>
      </c>
    </row>
    <row r="2169" spans="1:16" ht="12.75">
      <c r="A2169" t="s">
        <v>50</v>
      </c>
      <c s="34" t="s">
        <v>2610</v>
      </c>
      <c s="34" t="s">
        <v>2611</v>
      </c>
      <c s="35" t="s">
        <v>5</v>
      </c>
      <c s="6" t="s">
        <v>2612</v>
      </c>
      <c s="36" t="s">
        <v>54</v>
      </c>
      <c s="37">
        <v>1</v>
      </c>
      <c s="36">
        <v>0</v>
      </c>
      <c s="36">
        <f>ROUND(G2169*H2169,6)</f>
      </c>
      <c r="L2169" s="38">
        <v>0</v>
      </c>
      <c s="32">
        <f>ROUND(ROUND(L2169,2)*ROUND(G2169,3),2)</f>
      </c>
      <c s="36" t="s">
        <v>55</v>
      </c>
      <c>
        <f>(M2169*21)/100</f>
      </c>
      <c t="s">
        <v>28</v>
      </c>
    </row>
    <row r="2170" spans="1:5" ht="12.75">
      <c r="A2170" s="35" t="s">
        <v>56</v>
      </c>
      <c r="E2170" s="39" t="s">
        <v>2612</v>
      </c>
    </row>
    <row r="2171" spans="1:5" ht="12.75">
      <c r="A2171" s="35" t="s">
        <v>57</v>
      </c>
      <c r="E2171" s="40" t="s">
        <v>5</v>
      </c>
    </row>
    <row r="2172" spans="1:5" ht="12.75">
      <c r="A2172" t="s">
        <v>58</v>
      </c>
      <c r="E2172" s="39" t="s">
        <v>5</v>
      </c>
    </row>
    <row r="2173" spans="1:16" ht="12.75">
      <c r="A2173" t="s">
        <v>50</v>
      </c>
      <c s="34" t="s">
        <v>2613</v>
      </c>
      <c s="34" t="s">
        <v>2614</v>
      </c>
      <c s="35" t="s">
        <v>5</v>
      </c>
      <c s="6" t="s">
        <v>2615</v>
      </c>
      <c s="36" t="s">
        <v>54</v>
      </c>
      <c s="37">
        <v>1</v>
      </c>
      <c s="36">
        <v>0</v>
      </c>
      <c s="36">
        <f>ROUND(G2173*H2173,6)</f>
      </c>
      <c r="L2173" s="38">
        <v>0</v>
      </c>
      <c s="32">
        <f>ROUND(ROUND(L2173,2)*ROUND(G2173,3),2)</f>
      </c>
      <c s="36" t="s">
        <v>55</v>
      </c>
      <c>
        <f>(M2173*21)/100</f>
      </c>
      <c t="s">
        <v>28</v>
      </c>
    </row>
    <row r="2174" spans="1:5" ht="12.75">
      <c r="A2174" s="35" t="s">
        <v>56</v>
      </c>
      <c r="E2174" s="39" t="s">
        <v>2615</v>
      </c>
    </row>
    <row r="2175" spans="1:5" ht="12.75">
      <c r="A2175" s="35" t="s">
        <v>57</v>
      </c>
      <c r="E2175" s="40" t="s">
        <v>5</v>
      </c>
    </row>
    <row r="2176" spans="1:5" ht="12.75">
      <c r="A2176" t="s">
        <v>58</v>
      </c>
      <c r="E2176" s="39" t="s">
        <v>5</v>
      </c>
    </row>
    <row r="2177" spans="1:16" ht="25.5">
      <c r="A2177" t="s">
        <v>50</v>
      </c>
      <c s="34" t="s">
        <v>2616</v>
      </c>
      <c s="34" t="s">
        <v>2617</v>
      </c>
      <c s="35" t="s">
        <v>5</v>
      </c>
      <c s="6" t="s">
        <v>2618</v>
      </c>
      <c s="36" t="s">
        <v>74</v>
      </c>
      <c s="37">
        <v>0.894</v>
      </c>
      <c s="36">
        <v>0.00027</v>
      </c>
      <c s="36">
        <f>ROUND(G2177*H2177,6)</f>
      </c>
      <c r="L2177" s="38">
        <v>0</v>
      </c>
      <c s="32">
        <f>ROUND(ROUND(L2177,2)*ROUND(G2177,3),2)</f>
      </c>
      <c s="36" t="s">
        <v>184</v>
      </c>
      <c>
        <f>(M2177*21)/100</f>
      </c>
      <c t="s">
        <v>28</v>
      </c>
    </row>
    <row r="2178" spans="1:5" ht="25.5">
      <c r="A2178" s="35" t="s">
        <v>56</v>
      </c>
      <c r="E2178" s="39" t="s">
        <v>2618</v>
      </c>
    </row>
    <row r="2179" spans="1:5" ht="63.75">
      <c r="A2179" s="35" t="s">
        <v>57</v>
      </c>
      <c r="E2179" s="42" t="s">
        <v>2619</v>
      </c>
    </row>
    <row r="2180" spans="1:5" ht="12.75">
      <c r="A2180" t="s">
        <v>58</v>
      </c>
      <c r="E2180" s="39" t="s">
        <v>5</v>
      </c>
    </row>
    <row r="2181" spans="1:16" ht="12.75">
      <c r="A2181" t="s">
        <v>50</v>
      </c>
      <c s="34" t="s">
        <v>2620</v>
      </c>
      <c s="34" t="s">
        <v>2621</v>
      </c>
      <c s="35" t="s">
        <v>5</v>
      </c>
      <c s="6" t="s">
        <v>2622</v>
      </c>
      <c s="36" t="s">
        <v>54</v>
      </c>
      <c s="37">
        <v>1</v>
      </c>
      <c s="36">
        <v>0</v>
      </c>
      <c s="36">
        <f>ROUND(G2181*H2181,6)</f>
      </c>
      <c r="L2181" s="38">
        <v>0</v>
      </c>
      <c s="32">
        <f>ROUND(ROUND(L2181,2)*ROUND(G2181,3),2)</f>
      </c>
      <c s="36" t="s">
        <v>55</v>
      </c>
      <c>
        <f>(M2181*21)/100</f>
      </c>
      <c t="s">
        <v>28</v>
      </c>
    </row>
    <row r="2182" spans="1:5" ht="12.75">
      <c r="A2182" s="35" t="s">
        <v>56</v>
      </c>
      <c r="E2182" s="39" t="s">
        <v>2622</v>
      </c>
    </row>
    <row r="2183" spans="1:5" ht="12.75">
      <c r="A2183" s="35" t="s">
        <v>57</v>
      </c>
      <c r="E2183" s="40" t="s">
        <v>5</v>
      </c>
    </row>
    <row r="2184" spans="1:5" ht="12.75">
      <c r="A2184" t="s">
        <v>58</v>
      </c>
      <c r="E2184" s="39" t="s">
        <v>5</v>
      </c>
    </row>
    <row r="2185" spans="1:16" ht="12.75">
      <c r="A2185" t="s">
        <v>50</v>
      </c>
      <c s="34" t="s">
        <v>2623</v>
      </c>
      <c s="34" t="s">
        <v>2624</v>
      </c>
      <c s="35" t="s">
        <v>5</v>
      </c>
      <c s="6" t="s">
        <v>2625</v>
      </c>
      <c s="36" t="s">
        <v>54</v>
      </c>
      <c s="37">
        <v>1</v>
      </c>
      <c s="36">
        <v>0</v>
      </c>
      <c s="36">
        <f>ROUND(G2185*H2185,6)</f>
      </c>
      <c r="L2185" s="38">
        <v>0</v>
      </c>
      <c s="32">
        <f>ROUND(ROUND(L2185,2)*ROUND(G2185,3),2)</f>
      </c>
      <c s="36" t="s">
        <v>55</v>
      </c>
      <c>
        <f>(M2185*21)/100</f>
      </c>
      <c t="s">
        <v>28</v>
      </c>
    </row>
    <row r="2186" spans="1:5" ht="12.75">
      <c r="A2186" s="35" t="s">
        <v>56</v>
      </c>
      <c r="E2186" s="39" t="s">
        <v>2625</v>
      </c>
    </row>
    <row r="2187" spans="1:5" ht="12.75">
      <c r="A2187" s="35" t="s">
        <v>57</v>
      </c>
      <c r="E2187" s="40" t="s">
        <v>5</v>
      </c>
    </row>
    <row r="2188" spans="1:5" ht="12.75">
      <c r="A2188" t="s">
        <v>58</v>
      </c>
      <c r="E2188" s="39" t="s">
        <v>5</v>
      </c>
    </row>
    <row r="2189" spans="1:16" ht="12.75">
      <c r="A2189" t="s">
        <v>50</v>
      </c>
      <c s="34" t="s">
        <v>2626</v>
      </c>
      <c s="34" t="s">
        <v>2627</v>
      </c>
      <c s="35" t="s">
        <v>5</v>
      </c>
      <c s="6" t="s">
        <v>2628</v>
      </c>
      <c s="36" t="s">
        <v>54</v>
      </c>
      <c s="37">
        <v>1</v>
      </c>
      <c s="36">
        <v>0</v>
      </c>
      <c s="36">
        <f>ROUND(G2189*H2189,6)</f>
      </c>
      <c r="L2189" s="38">
        <v>0</v>
      </c>
      <c s="32">
        <f>ROUND(ROUND(L2189,2)*ROUND(G2189,3),2)</f>
      </c>
      <c s="36" t="s">
        <v>55</v>
      </c>
      <c>
        <f>(M2189*21)/100</f>
      </c>
      <c t="s">
        <v>28</v>
      </c>
    </row>
    <row r="2190" spans="1:5" ht="12.75">
      <c r="A2190" s="35" t="s">
        <v>56</v>
      </c>
      <c r="E2190" s="39" t="s">
        <v>2628</v>
      </c>
    </row>
    <row r="2191" spans="1:5" ht="12.75">
      <c r="A2191" s="35" t="s">
        <v>57</v>
      </c>
      <c r="E2191" s="40" t="s">
        <v>5</v>
      </c>
    </row>
    <row r="2192" spans="1:5" ht="12.75">
      <c r="A2192" t="s">
        <v>58</v>
      </c>
      <c r="E2192" s="39" t="s">
        <v>5</v>
      </c>
    </row>
    <row r="2193" spans="1:16" ht="12.75">
      <c r="A2193" t="s">
        <v>50</v>
      </c>
      <c s="34" t="s">
        <v>2629</v>
      </c>
      <c s="34" t="s">
        <v>2630</v>
      </c>
      <c s="35" t="s">
        <v>5</v>
      </c>
      <c s="6" t="s">
        <v>2631</v>
      </c>
      <c s="36" t="s">
        <v>54</v>
      </c>
      <c s="37">
        <v>1</v>
      </c>
      <c s="36">
        <v>0</v>
      </c>
      <c s="36">
        <f>ROUND(G2193*H2193,6)</f>
      </c>
      <c r="L2193" s="38">
        <v>0</v>
      </c>
      <c s="32">
        <f>ROUND(ROUND(L2193,2)*ROUND(G2193,3),2)</f>
      </c>
      <c s="36" t="s">
        <v>55</v>
      </c>
      <c>
        <f>(M2193*21)/100</f>
      </c>
      <c t="s">
        <v>28</v>
      </c>
    </row>
    <row r="2194" spans="1:5" ht="12.75">
      <c r="A2194" s="35" t="s">
        <v>56</v>
      </c>
      <c r="E2194" s="39" t="s">
        <v>2631</v>
      </c>
    </row>
    <row r="2195" spans="1:5" ht="12.75">
      <c r="A2195" s="35" t="s">
        <v>57</v>
      </c>
      <c r="E2195" s="40" t="s">
        <v>5</v>
      </c>
    </row>
    <row r="2196" spans="1:5" ht="12.75">
      <c r="A2196" t="s">
        <v>58</v>
      </c>
      <c r="E2196" s="39" t="s">
        <v>5</v>
      </c>
    </row>
    <row r="2197" spans="1:16" ht="12.75">
      <c r="A2197" t="s">
        <v>50</v>
      </c>
      <c s="34" t="s">
        <v>2632</v>
      </c>
      <c s="34" t="s">
        <v>2633</v>
      </c>
      <c s="35" t="s">
        <v>5</v>
      </c>
      <c s="6" t="s">
        <v>2634</v>
      </c>
      <c s="36" t="s">
        <v>54</v>
      </c>
      <c s="37">
        <v>1</v>
      </c>
      <c s="36">
        <v>0</v>
      </c>
      <c s="36">
        <f>ROUND(G2197*H2197,6)</f>
      </c>
      <c r="L2197" s="38">
        <v>0</v>
      </c>
      <c s="32">
        <f>ROUND(ROUND(L2197,2)*ROUND(G2197,3),2)</f>
      </c>
      <c s="36" t="s">
        <v>55</v>
      </c>
      <c>
        <f>(M2197*21)/100</f>
      </c>
      <c t="s">
        <v>28</v>
      </c>
    </row>
    <row r="2198" spans="1:5" ht="12.75">
      <c r="A2198" s="35" t="s">
        <v>56</v>
      </c>
      <c r="E2198" s="39" t="s">
        <v>2634</v>
      </c>
    </row>
    <row r="2199" spans="1:5" ht="12.75">
      <c r="A2199" s="35" t="s">
        <v>57</v>
      </c>
      <c r="E2199" s="40" t="s">
        <v>5</v>
      </c>
    </row>
    <row r="2200" spans="1:5" ht="12.75">
      <c r="A2200" t="s">
        <v>58</v>
      </c>
      <c r="E2200" s="39" t="s">
        <v>5</v>
      </c>
    </row>
    <row r="2201" spans="1:16" ht="12.75">
      <c r="A2201" t="s">
        <v>50</v>
      </c>
      <c s="34" t="s">
        <v>2635</v>
      </c>
      <c s="34" t="s">
        <v>2636</v>
      </c>
      <c s="35" t="s">
        <v>5</v>
      </c>
      <c s="6" t="s">
        <v>2637</v>
      </c>
      <c s="36" t="s">
        <v>54</v>
      </c>
      <c s="37">
        <v>1</v>
      </c>
      <c s="36">
        <v>0</v>
      </c>
      <c s="36">
        <f>ROUND(G2201*H2201,6)</f>
      </c>
      <c r="L2201" s="38">
        <v>0</v>
      </c>
      <c s="32">
        <f>ROUND(ROUND(L2201,2)*ROUND(G2201,3),2)</f>
      </c>
      <c s="36" t="s">
        <v>55</v>
      </c>
      <c>
        <f>(M2201*21)/100</f>
      </c>
      <c t="s">
        <v>28</v>
      </c>
    </row>
    <row r="2202" spans="1:5" ht="12.75">
      <c r="A2202" s="35" t="s">
        <v>56</v>
      </c>
      <c r="E2202" s="39" t="s">
        <v>2637</v>
      </c>
    </row>
    <row r="2203" spans="1:5" ht="12.75">
      <c r="A2203" s="35" t="s">
        <v>57</v>
      </c>
      <c r="E2203" s="40" t="s">
        <v>5</v>
      </c>
    </row>
    <row r="2204" spans="1:5" ht="12.75">
      <c r="A2204" t="s">
        <v>58</v>
      </c>
      <c r="E2204" s="39" t="s">
        <v>5</v>
      </c>
    </row>
    <row r="2205" spans="1:16" ht="25.5">
      <c r="A2205" t="s">
        <v>50</v>
      </c>
      <c s="34" t="s">
        <v>2638</v>
      </c>
      <c s="34" t="s">
        <v>2639</v>
      </c>
      <c s="35" t="s">
        <v>5</v>
      </c>
      <c s="6" t="s">
        <v>2640</v>
      </c>
      <c s="36" t="s">
        <v>74</v>
      </c>
      <c s="37">
        <v>228.095</v>
      </c>
      <c s="36">
        <v>0.00026</v>
      </c>
      <c s="36">
        <f>ROUND(G2205*H2205,6)</f>
      </c>
      <c r="L2205" s="38">
        <v>0</v>
      </c>
      <c s="32">
        <f>ROUND(ROUND(L2205,2)*ROUND(G2205,3),2)</f>
      </c>
      <c s="36" t="s">
        <v>184</v>
      </c>
      <c>
        <f>(M2205*21)/100</f>
      </c>
      <c t="s">
        <v>28</v>
      </c>
    </row>
    <row r="2206" spans="1:5" ht="25.5">
      <c r="A2206" s="35" t="s">
        <v>56</v>
      </c>
      <c r="E2206" s="39" t="s">
        <v>2640</v>
      </c>
    </row>
    <row r="2207" spans="1:5" ht="255">
      <c r="A2207" s="35" t="s">
        <v>57</v>
      </c>
      <c r="E2207" s="42" t="s">
        <v>2641</v>
      </c>
    </row>
    <row r="2208" spans="1:5" ht="12.75">
      <c r="A2208" t="s">
        <v>58</v>
      </c>
      <c r="E2208" s="39" t="s">
        <v>5</v>
      </c>
    </row>
    <row r="2209" spans="1:16" ht="12.75">
      <c r="A2209" t="s">
        <v>50</v>
      </c>
      <c s="34" t="s">
        <v>2642</v>
      </c>
      <c s="34" t="s">
        <v>2643</v>
      </c>
      <c s="35" t="s">
        <v>5</v>
      </c>
      <c s="6" t="s">
        <v>2644</v>
      </c>
      <c s="36" t="s">
        <v>54</v>
      </c>
      <c s="37">
        <v>1</v>
      </c>
      <c s="36">
        <v>0</v>
      </c>
      <c s="36">
        <f>ROUND(G2209*H2209,6)</f>
      </c>
      <c r="L2209" s="38">
        <v>0</v>
      </c>
      <c s="32">
        <f>ROUND(ROUND(L2209,2)*ROUND(G2209,3),2)</f>
      </c>
      <c s="36" t="s">
        <v>55</v>
      </c>
      <c>
        <f>(M2209*21)/100</f>
      </c>
      <c t="s">
        <v>28</v>
      </c>
    </row>
    <row r="2210" spans="1:5" ht="12.75">
      <c r="A2210" s="35" t="s">
        <v>56</v>
      </c>
      <c r="E2210" s="39" t="s">
        <v>2644</v>
      </c>
    </row>
    <row r="2211" spans="1:5" ht="12.75">
      <c r="A2211" s="35" t="s">
        <v>57</v>
      </c>
      <c r="E2211" s="40" t="s">
        <v>5</v>
      </c>
    </row>
    <row r="2212" spans="1:5" ht="12.75">
      <c r="A2212" t="s">
        <v>58</v>
      </c>
      <c r="E2212" s="39" t="s">
        <v>5</v>
      </c>
    </row>
    <row r="2213" spans="1:16" ht="12.75">
      <c r="A2213" t="s">
        <v>50</v>
      </c>
      <c s="34" t="s">
        <v>2645</v>
      </c>
      <c s="34" t="s">
        <v>2646</v>
      </c>
      <c s="35" t="s">
        <v>5</v>
      </c>
      <c s="6" t="s">
        <v>2647</v>
      </c>
      <c s="36" t="s">
        <v>54</v>
      </c>
      <c s="37">
        <v>1</v>
      </c>
      <c s="36">
        <v>0</v>
      </c>
      <c s="36">
        <f>ROUND(G2213*H2213,6)</f>
      </c>
      <c r="L2213" s="38">
        <v>0</v>
      </c>
      <c s="32">
        <f>ROUND(ROUND(L2213,2)*ROUND(G2213,3),2)</f>
      </c>
      <c s="36" t="s">
        <v>55</v>
      </c>
      <c>
        <f>(M2213*21)/100</f>
      </c>
      <c t="s">
        <v>28</v>
      </c>
    </row>
    <row r="2214" spans="1:5" ht="12.75">
      <c r="A2214" s="35" t="s">
        <v>56</v>
      </c>
      <c r="E2214" s="39" t="s">
        <v>2647</v>
      </c>
    </row>
    <row r="2215" spans="1:5" ht="12.75">
      <c r="A2215" s="35" t="s">
        <v>57</v>
      </c>
      <c r="E2215" s="40" t="s">
        <v>5</v>
      </c>
    </row>
    <row r="2216" spans="1:5" ht="12.75">
      <c r="A2216" t="s">
        <v>58</v>
      </c>
      <c r="E2216" s="39" t="s">
        <v>5</v>
      </c>
    </row>
    <row r="2217" spans="1:16" ht="12.75">
      <c r="A2217" t="s">
        <v>50</v>
      </c>
      <c s="34" t="s">
        <v>2648</v>
      </c>
      <c s="34" t="s">
        <v>2649</v>
      </c>
      <c s="35" t="s">
        <v>5</v>
      </c>
      <c s="6" t="s">
        <v>2650</v>
      </c>
      <c s="36" t="s">
        <v>54</v>
      </c>
      <c s="37">
        <v>1</v>
      </c>
      <c s="36">
        <v>0</v>
      </c>
      <c s="36">
        <f>ROUND(G2217*H2217,6)</f>
      </c>
      <c r="L2217" s="38">
        <v>0</v>
      </c>
      <c s="32">
        <f>ROUND(ROUND(L2217,2)*ROUND(G2217,3),2)</f>
      </c>
      <c s="36" t="s">
        <v>55</v>
      </c>
      <c>
        <f>(M2217*21)/100</f>
      </c>
      <c t="s">
        <v>28</v>
      </c>
    </row>
    <row r="2218" spans="1:5" ht="12.75">
      <c r="A2218" s="35" t="s">
        <v>56</v>
      </c>
      <c r="E2218" s="39" t="s">
        <v>2650</v>
      </c>
    </row>
    <row r="2219" spans="1:5" ht="12.75">
      <c r="A2219" s="35" t="s">
        <v>57</v>
      </c>
      <c r="E2219" s="40" t="s">
        <v>5</v>
      </c>
    </row>
    <row r="2220" spans="1:5" ht="12.75">
      <c r="A2220" t="s">
        <v>58</v>
      </c>
      <c r="E2220" s="39" t="s">
        <v>5</v>
      </c>
    </row>
    <row r="2221" spans="1:16" ht="12.75">
      <c r="A2221" t="s">
        <v>50</v>
      </c>
      <c s="34" t="s">
        <v>2651</v>
      </c>
      <c s="34" t="s">
        <v>2652</v>
      </c>
      <c s="35" t="s">
        <v>5</v>
      </c>
      <c s="6" t="s">
        <v>2653</v>
      </c>
      <c s="36" t="s">
        <v>54</v>
      </c>
      <c s="37">
        <v>1</v>
      </c>
      <c s="36">
        <v>0</v>
      </c>
      <c s="36">
        <f>ROUND(G2221*H2221,6)</f>
      </c>
      <c r="L2221" s="38">
        <v>0</v>
      </c>
      <c s="32">
        <f>ROUND(ROUND(L2221,2)*ROUND(G2221,3),2)</f>
      </c>
      <c s="36" t="s">
        <v>55</v>
      </c>
      <c>
        <f>(M2221*21)/100</f>
      </c>
      <c t="s">
        <v>28</v>
      </c>
    </row>
    <row r="2222" spans="1:5" ht="12.75">
      <c r="A2222" s="35" t="s">
        <v>56</v>
      </c>
      <c r="E2222" s="39" t="s">
        <v>2653</v>
      </c>
    </row>
    <row r="2223" spans="1:5" ht="12.75">
      <c r="A2223" s="35" t="s">
        <v>57</v>
      </c>
      <c r="E2223" s="40" t="s">
        <v>5</v>
      </c>
    </row>
    <row r="2224" spans="1:5" ht="12.75">
      <c r="A2224" t="s">
        <v>58</v>
      </c>
      <c r="E2224" s="39" t="s">
        <v>5</v>
      </c>
    </row>
    <row r="2225" spans="1:16" ht="12.75">
      <c r="A2225" t="s">
        <v>50</v>
      </c>
      <c s="34" t="s">
        <v>2654</v>
      </c>
      <c s="34" t="s">
        <v>2655</v>
      </c>
      <c s="35" t="s">
        <v>5</v>
      </c>
      <c s="6" t="s">
        <v>2656</v>
      </c>
      <c s="36" t="s">
        <v>54</v>
      </c>
      <c s="37">
        <v>1</v>
      </c>
      <c s="36">
        <v>0</v>
      </c>
      <c s="36">
        <f>ROUND(G2225*H2225,6)</f>
      </c>
      <c r="L2225" s="38">
        <v>0</v>
      </c>
      <c s="32">
        <f>ROUND(ROUND(L2225,2)*ROUND(G2225,3),2)</f>
      </c>
      <c s="36" t="s">
        <v>55</v>
      </c>
      <c>
        <f>(M2225*21)/100</f>
      </c>
      <c t="s">
        <v>28</v>
      </c>
    </row>
    <row r="2226" spans="1:5" ht="12.75">
      <c r="A2226" s="35" t="s">
        <v>56</v>
      </c>
      <c r="E2226" s="39" t="s">
        <v>2656</v>
      </c>
    </row>
    <row r="2227" spans="1:5" ht="12.75">
      <c r="A2227" s="35" t="s">
        <v>57</v>
      </c>
      <c r="E2227" s="40" t="s">
        <v>5</v>
      </c>
    </row>
    <row r="2228" spans="1:5" ht="12.75">
      <c r="A2228" t="s">
        <v>58</v>
      </c>
      <c r="E2228" s="39" t="s">
        <v>5</v>
      </c>
    </row>
    <row r="2229" spans="1:16" ht="12.75">
      <c r="A2229" t="s">
        <v>50</v>
      </c>
      <c s="34" t="s">
        <v>2657</v>
      </c>
      <c s="34" t="s">
        <v>2658</v>
      </c>
      <c s="35" t="s">
        <v>5</v>
      </c>
      <c s="6" t="s">
        <v>2659</v>
      </c>
      <c s="36" t="s">
        <v>54</v>
      </c>
      <c s="37">
        <v>1</v>
      </c>
      <c s="36">
        <v>0</v>
      </c>
      <c s="36">
        <f>ROUND(G2229*H2229,6)</f>
      </c>
      <c r="L2229" s="38">
        <v>0</v>
      </c>
      <c s="32">
        <f>ROUND(ROUND(L2229,2)*ROUND(G2229,3),2)</f>
      </c>
      <c s="36" t="s">
        <v>55</v>
      </c>
      <c>
        <f>(M2229*21)/100</f>
      </c>
      <c t="s">
        <v>28</v>
      </c>
    </row>
    <row r="2230" spans="1:5" ht="12.75">
      <c r="A2230" s="35" t="s">
        <v>56</v>
      </c>
      <c r="E2230" s="39" t="s">
        <v>2659</v>
      </c>
    </row>
    <row r="2231" spans="1:5" ht="12.75">
      <c r="A2231" s="35" t="s">
        <v>57</v>
      </c>
      <c r="E2231" s="40" t="s">
        <v>5</v>
      </c>
    </row>
    <row r="2232" spans="1:5" ht="12.75">
      <c r="A2232" t="s">
        <v>58</v>
      </c>
      <c r="E2232" s="39" t="s">
        <v>5</v>
      </c>
    </row>
    <row r="2233" spans="1:16" ht="12.75">
      <c r="A2233" t="s">
        <v>50</v>
      </c>
      <c s="34" t="s">
        <v>2660</v>
      </c>
      <c s="34" t="s">
        <v>2661</v>
      </c>
      <c s="35" t="s">
        <v>5</v>
      </c>
      <c s="6" t="s">
        <v>2662</v>
      </c>
      <c s="36" t="s">
        <v>54</v>
      </c>
      <c s="37">
        <v>1</v>
      </c>
      <c s="36">
        <v>0</v>
      </c>
      <c s="36">
        <f>ROUND(G2233*H2233,6)</f>
      </c>
      <c r="L2233" s="38">
        <v>0</v>
      </c>
      <c s="32">
        <f>ROUND(ROUND(L2233,2)*ROUND(G2233,3),2)</f>
      </c>
      <c s="36" t="s">
        <v>55</v>
      </c>
      <c>
        <f>(M2233*21)/100</f>
      </c>
      <c t="s">
        <v>28</v>
      </c>
    </row>
    <row r="2234" spans="1:5" ht="12.75">
      <c r="A2234" s="35" t="s">
        <v>56</v>
      </c>
      <c r="E2234" s="39" t="s">
        <v>2662</v>
      </c>
    </row>
    <row r="2235" spans="1:5" ht="12.75">
      <c r="A2235" s="35" t="s">
        <v>57</v>
      </c>
      <c r="E2235" s="40" t="s">
        <v>5</v>
      </c>
    </row>
    <row r="2236" spans="1:5" ht="12.75">
      <c r="A2236" t="s">
        <v>58</v>
      </c>
      <c r="E2236" s="39" t="s">
        <v>5</v>
      </c>
    </row>
    <row r="2237" spans="1:16" ht="12.75">
      <c r="A2237" t="s">
        <v>50</v>
      </c>
      <c s="34" t="s">
        <v>2663</v>
      </c>
      <c s="34" t="s">
        <v>2664</v>
      </c>
      <c s="35" t="s">
        <v>5</v>
      </c>
      <c s="6" t="s">
        <v>2665</v>
      </c>
      <c s="36" t="s">
        <v>54</v>
      </c>
      <c s="37">
        <v>1</v>
      </c>
      <c s="36">
        <v>0</v>
      </c>
      <c s="36">
        <f>ROUND(G2237*H2237,6)</f>
      </c>
      <c r="L2237" s="38">
        <v>0</v>
      </c>
      <c s="32">
        <f>ROUND(ROUND(L2237,2)*ROUND(G2237,3),2)</f>
      </c>
      <c s="36" t="s">
        <v>55</v>
      </c>
      <c>
        <f>(M2237*21)/100</f>
      </c>
      <c t="s">
        <v>28</v>
      </c>
    </row>
    <row r="2238" spans="1:5" ht="12.75">
      <c r="A2238" s="35" t="s">
        <v>56</v>
      </c>
      <c r="E2238" s="39" t="s">
        <v>2665</v>
      </c>
    </row>
    <row r="2239" spans="1:5" ht="12.75">
      <c r="A2239" s="35" t="s">
        <v>57</v>
      </c>
      <c r="E2239" s="40" t="s">
        <v>5</v>
      </c>
    </row>
    <row r="2240" spans="1:5" ht="12.75">
      <c r="A2240" t="s">
        <v>58</v>
      </c>
      <c r="E2240" s="39" t="s">
        <v>5</v>
      </c>
    </row>
    <row r="2241" spans="1:16" ht="12.75">
      <c r="A2241" t="s">
        <v>50</v>
      </c>
      <c s="34" t="s">
        <v>2666</v>
      </c>
      <c s="34" t="s">
        <v>2667</v>
      </c>
      <c s="35" t="s">
        <v>5</v>
      </c>
      <c s="6" t="s">
        <v>2668</v>
      </c>
      <c s="36" t="s">
        <v>54</v>
      </c>
      <c s="37">
        <v>1</v>
      </c>
      <c s="36">
        <v>0</v>
      </c>
      <c s="36">
        <f>ROUND(G2241*H2241,6)</f>
      </c>
      <c r="L2241" s="38">
        <v>0</v>
      </c>
      <c s="32">
        <f>ROUND(ROUND(L2241,2)*ROUND(G2241,3),2)</f>
      </c>
      <c s="36" t="s">
        <v>55</v>
      </c>
      <c>
        <f>(M2241*21)/100</f>
      </c>
      <c t="s">
        <v>28</v>
      </c>
    </row>
    <row r="2242" spans="1:5" ht="12.75">
      <c r="A2242" s="35" t="s">
        <v>56</v>
      </c>
      <c r="E2242" s="39" t="s">
        <v>2668</v>
      </c>
    </row>
    <row r="2243" spans="1:5" ht="12.75">
      <c r="A2243" s="35" t="s">
        <v>57</v>
      </c>
      <c r="E2243" s="40" t="s">
        <v>5</v>
      </c>
    </row>
    <row r="2244" spans="1:5" ht="12.75">
      <c r="A2244" t="s">
        <v>58</v>
      </c>
      <c r="E2244" s="39" t="s">
        <v>5</v>
      </c>
    </row>
    <row r="2245" spans="1:16" ht="12.75">
      <c r="A2245" t="s">
        <v>50</v>
      </c>
      <c s="34" t="s">
        <v>2669</v>
      </c>
      <c s="34" t="s">
        <v>2670</v>
      </c>
      <c s="35" t="s">
        <v>5</v>
      </c>
      <c s="6" t="s">
        <v>2671</v>
      </c>
      <c s="36" t="s">
        <v>54</v>
      </c>
      <c s="37">
        <v>1</v>
      </c>
      <c s="36">
        <v>0</v>
      </c>
      <c s="36">
        <f>ROUND(G2245*H2245,6)</f>
      </c>
      <c r="L2245" s="38">
        <v>0</v>
      </c>
      <c s="32">
        <f>ROUND(ROUND(L2245,2)*ROUND(G2245,3),2)</f>
      </c>
      <c s="36" t="s">
        <v>55</v>
      </c>
      <c>
        <f>(M2245*21)/100</f>
      </c>
      <c t="s">
        <v>28</v>
      </c>
    </row>
    <row r="2246" spans="1:5" ht="12.75">
      <c r="A2246" s="35" t="s">
        <v>56</v>
      </c>
      <c r="E2246" s="39" t="s">
        <v>2671</v>
      </c>
    </row>
    <row r="2247" spans="1:5" ht="12.75">
      <c r="A2247" s="35" t="s">
        <v>57</v>
      </c>
      <c r="E2247" s="40" t="s">
        <v>5</v>
      </c>
    </row>
    <row r="2248" spans="1:5" ht="12.75">
      <c r="A2248" t="s">
        <v>58</v>
      </c>
      <c r="E2248" s="39" t="s">
        <v>5</v>
      </c>
    </row>
    <row r="2249" spans="1:16" ht="12.75">
      <c r="A2249" t="s">
        <v>50</v>
      </c>
      <c s="34" t="s">
        <v>699</v>
      </c>
      <c s="34" t="s">
        <v>2672</v>
      </c>
      <c s="35" t="s">
        <v>5</v>
      </c>
      <c s="6" t="s">
        <v>2673</v>
      </c>
      <c s="36" t="s">
        <v>54</v>
      </c>
      <c s="37">
        <v>1</v>
      </c>
      <c s="36">
        <v>0</v>
      </c>
      <c s="36">
        <f>ROUND(G2249*H2249,6)</f>
      </c>
      <c r="L2249" s="38">
        <v>0</v>
      </c>
      <c s="32">
        <f>ROUND(ROUND(L2249,2)*ROUND(G2249,3),2)</f>
      </c>
      <c s="36" t="s">
        <v>55</v>
      </c>
      <c>
        <f>(M2249*21)/100</f>
      </c>
      <c t="s">
        <v>28</v>
      </c>
    </row>
    <row r="2250" spans="1:5" ht="12.75">
      <c r="A2250" s="35" t="s">
        <v>56</v>
      </c>
      <c r="E2250" s="39" t="s">
        <v>2673</v>
      </c>
    </row>
    <row r="2251" spans="1:5" ht="12.75">
      <c r="A2251" s="35" t="s">
        <v>57</v>
      </c>
      <c r="E2251" s="40" t="s">
        <v>5</v>
      </c>
    </row>
    <row r="2252" spans="1:5" ht="12.75">
      <c r="A2252" t="s">
        <v>58</v>
      </c>
      <c r="E2252" s="39" t="s">
        <v>5</v>
      </c>
    </row>
    <row r="2253" spans="1:16" ht="12.75">
      <c r="A2253" t="s">
        <v>50</v>
      </c>
      <c s="34" t="s">
        <v>2674</v>
      </c>
      <c s="34" t="s">
        <v>2675</v>
      </c>
      <c s="35" t="s">
        <v>5</v>
      </c>
      <c s="6" t="s">
        <v>2676</v>
      </c>
      <c s="36" t="s">
        <v>54</v>
      </c>
      <c s="37">
        <v>1</v>
      </c>
      <c s="36">
        <v>0</v>
      </c>
      <c s="36">
        <f>ROUND(G2253*H2253,6)</f>
      </c>
      <c r="L2253" s="38">
        <v>0</v>
      </c>
      <c s="32">
        <f>ROUND(ROUND(L2253,2)*ROUND(G2253,3),2)</f>
      </c>
      <c s="36" t="s">
        <v>55</v>
      </c>
      <c>
        <f>(M2253*21)/100</f>
      </c>
      <c t="s">
        <v>28</v>
      </c>
    </row>
    <row r="2254" spans="1:5" ht="12.75">
      <c r="A2254" s="35" t="s">
        <v>56</v>
      </c>
      <c r="E2254" s="39" t="s">
        <v>2676</v>
      </c>
    </row>
    <row r="2255" spans="1:5" ht="12.75">
      <c r="A2255" s="35" t="s">
        <v>57</v>
      </c>
      <c r="E2255" s="40" t="s">
        <v>5</v>
      </c>
    </row>
    <row r="2256" spans="1:5" ht="12.75">
      <c r="A2256" t="s">
        <v>58</v>
      </c>
      <c r="E2256" s="39" t="s">
        <v>5</v>
      </c>
    </row>
    <row r="2257" spans="1:16" ht="12.75">
      <c r="A2257" t="s">
        <v>50</v>
      </c>
      <c s="34" t="s">
        <v>1255</v>
      </c>
      <c s="34" t="s">
        <v>2677</v>
      </c>
      <c s="35" t="s">
        <v>5</v>
      </c>
      <c s="6" t="s">
        <v>2678</v>
      </c>
      <c s="36" t="s">
        <v>54</v>
      </c>
      <c s="37">
        <v>1</v>
      </c>
      <c s="36">
        <v>0</v>
      </c>
      <c s="36">
        <f>ROUND(G2257*H2257,6)</f>
      </c>
      <c r="L2257" s="38">
        <v>0</v>
      </c>
      <c s="32">
        <f>ROUND(ROUND(L2257,2)*ROUND(G2257,3),2)</f>
      </c>
      <c s="36" t="s">
        <v>55</v>
      </c>
      <c>
        <f>(M2257*21)/100</f>
      </c>
      <c t="s">
        <v>28</v>
      </c>
    </row>
    <row r="2258" spans="1:5" ht="12.75">
      <c r="A2258" s="35" t="s">
        <v>56</v>
      </c>
      <c r="E2258" s="39" t="s">
        <v>2678</v>
      </c>
    </row>
    <row r="2259" spans="1:5" ht="12.75">
      <c r="A2259" s="35" t="s">
        <v>57</v>
      </c>
      <c r="E2259" s="40" t="s">
        <v>5</v>
      </c>
    </row>
    <row r="2260" spans="1:5" ht="12.75">
      <c r="A2260" t="s">
        <v>58</v>
      </c>
      <c r="E2260" s="39" t="s">
        <v>5</v>
      </c>
    </row>
    <row r="2261" spans="1:16" ht="12.75">
      <c r="A2261" t="s">
        <v>50</v>
      </c>
      <c s="34" t="s">
        <v>2679</v>
      </c>
      <c s="34" t="s">
        <v>2680</v>
      </c>
      <c s="35" t="s">
        <v>5</v>
      </c>
      <c s="6" t="s">
        <v>2681</v>
      </c>
      <c s="36" t="s">
        <v>54</v>
      </c>
      <c s="37">
        <v>1</v>
      </c>
      <c s="36">
        <v>0</v>
      </c>
      <c s="36">
        <f>ROUND(G2261*H2261,6)</f>
      </c>
      <c r="L2261" s="38">
        <v>0</v>
      </c>
      <c s="32">
        <f>ROUND(ROUND(L2261,2)*ROUND(G2261,3),2)</f>
      </c>
      <c s="36" t="s">
        <v>55</v>
      </c>
      <c>
        <f>(M2261*21)/100</f>
      </c>
      <c t="s">
        <v>28</v>
      </c>
    </row>
    <row r="2262" spans="1:5" ht="12.75">
      <c r="A2262" s="35" t="s">
        <v>56</v>
      </c>
      <c r="E2262" s="39" t="s">
        <v>2681</v>
      </c>
    </row>
    <row r="2263" spans="1:5" ht="12.75">
      <c r="A2263" s="35" t="s">
        <v>57</v>
      </c>
      <c r="E2263" s="40" t="s">
        <v>5</v>
      </c>
    </row>
    <row r="2264" spans="1:5" ht="12.75">
      <c r="A2264" t="s">
        <v>58</v>
      </c>
      <c r="E2264" s="39" t="s">
        <v>5</v>
      </c>
    </row>
    <row r="2265" spans="1:16" ht="12.75">
      <c r="A2265" t="s">
        <v>50</v>
      </c>
      <c s="34" t="s">
        <v>2682</v>
      </c>
      <c s="34" t="s">
        <v>2683</v>
      </c>
      <c s="35" t="s">
        <v>5</v>
      </c>
      <c s="6" t="s">
        <v>2684</v>
      </c>
      <c s="36" t="s">
        <v>54</v>
      </c>
      <c s="37">
        <v>1</v>
      </c>
      <c s="36">
        <v>0</v>
      </c>
      <c s="36">
        <f>ROUND(G2265*H2265,6)</f>
      </c>
      <c r="L2265" s="38">
        <v>0</v>
      </c>
      <c s="32">
        <f>ROUND(ROUND(L2265,2)*ROUND(G2265,3),2)</f>
      </c>
      <c s="36" t="s">
        <v>55</v>
      </c>
      <c>
        <f>(M2265*21)/100</f>
      </c>
      <c t="s">
        <v>28</v>
      </c>
    </row>
    <row r="2266" spans="1:5" ht="12.75">
      <c r="A2266" s="35" t="s">
        <v>56</v>
      </c>
      <c r="E2266" s="39" t="s">
        <v>2684</v>
      </c>
    </row>
    <row r="2267" spans="1:5" ht="12.75">
      <c r="A2267" s="35" t="s">
        <v>57</v>
      </c>
      <c r="E2267" s="40" t="s">
        <v>5</v>
      </c>
    </row>
    <row r="2268" spans="1:5" ht="12.75">
      <c r="A2268" t="s">
        <v>58</v>
      </c>
      <c r="E2268" s="39" t="s">
        <v>5</v>
      </c>
    </row>
    <row r="2269" spans="1:16" ht="12.75">
      <c r="A2269" t="s">
        <v>50</v>
      </c>
      <c s="34" t="s">
        <v>2685</v>
      </c>
      <c s="34" t="s">
        <v>2686</v>
      </c>
      <c s="35" t="s">
        <v>5</v>
      </c>
      <c s="6" t="s">
        <v>2687</v>
      </c>
      <c s="36" t="s">
        <v>54</v>
      </c>
      <c s="37">
        <v>1</v>
      </c>
      <c s="36">
        <v>0</v>
      </c>
      <c s="36">
        <f>ROUND(G2269*H2269,6)</f>
      </c>
      <c r="L2269" s="38">
        <v>0</v>
      </c>
      <c s="32">
        <f>ROUND(ROUND(L2269,2)*ROUND(G2269,3),2)</f>
      </c>
      <c s="36" t="s">
        <v>55</v>
      </c>
      <c>
        <f>(M2269*21)/100</f>
      </c>
      <c t="s">
        <v>28</v>
      </c>
    </row>
    <row r="2270" spans="1:5" ht="12.75">
      <c r="A2270" s="35" t="s">
        <v>56</v>
      </c>
      <c r="E2270" s="39" t="s">
        <v>2687</v>
      </c>
    </row>
    <row r="2271" spans="1:5" ht="12.75">
      <c r="A2271" s="35" t="s">
        <v>57</v>
      </c>
      <c r="E2271" s="40" t="s">
        <v>5</v>
      </c>
    </row>
    <row r="2272" spans="1:5" ht="12.75">
      <c r="A2272" t="s">
        <v>58</v>
      </c>
      <c r="E2272" s="39" t="s">
        <v>5</v>
      </c>
    </row>
    <row r="2273" spans="1:16" ht="12.75">
      <c r="A2273" t="s">
        <v>50</v>
      </c>
      <c s="34" t="s">
        <v>2688</v>
      </c>
      <c s="34" t="s">
        <v>2689</v>
      </c>
      <c s="35" t="s">
        <v>5</v>
      </c>
      <c s="6" t="s">
        <v>2690</v>
      </c>
      <c s="36" t="s">
        <v>54</v>
      </c>
      <c s="37">
        <v>1</v>
      </c>
      <c s="36">
        <v>0</v>
      </c>
      <c s="36">
        <f>ROUND(G2273*H2273,6)</f>
      </c>
      <c r="L2273" s="38">
        <v>0</v>
      </c>
      <c s="32">
        <f>ROUND(ROUND(L2273,2)*ROUND(G2273,3),2)</f>
      </c>
      <c s="36" t="s">
        <v>55</v>
      </c>
      <c>
        <f>(M2273*21)/100</f>
      </c>
      <c t="s">
        <v>28</v>
      </c>
    </row>
    <row r="2274" spans="1:5" ht="12.75">
      <c r="A2274" s="35" t="s">
        <v>56</v>
      </c>
      <c r="E2274" s="39" t="s">
        <v>2690</v>
      </c>
    </row>
    <row r="2275" spans="1:5" ht="12.75">
      <c r="A2275" s="35" t="s">
        <v>57</v>
      </c>
      <c r="E2275" s="40" t="s">
        <v>5</v>
      </c>
    </row>
    <row r="2276" spans="1:5" ht="12.75">
      <c r="A2276" t="s">
        <v>58</v>
      </c>
      <c r="E2276" s="39" t="s">
        <v>5</v>
      </c>
    </row>
    <row r="2277" spans="1:16" ht="12.75">
      <c r="A2277" t="s">
        <v>50</v>
      </c>
      <c s="34" t="s">
        <v>2691</v>
      </c>
      <c s="34" t="s">
        <v>2692</v>
      </c>
      <c s="35" t="s">
        <v>5</v>
      </c>
      <c s="6" t="s">
        <v>2693</v>
      </c>
      <c s="36" t="s">
        <v>54</v>
      </c>
      <c s="37">
        <v>1</v>
      </c>
      <c s="36">
        <v>0</v>
      </c>
      <c s="36">
        <f>ROUND(G2277*H2277,6)</f>
      </c>
      <c r="L2277" s="38">
        <v>0</v>
      </c>
      <c s="32">
        <f>ROUND(ROUND(L2277,2)*ROUND(G2277,3),2)</f>
      </c>
      <c s="36" t="s">
        <v>55</v>
      </c>
      <c>
        <f>(M2277*21)/100</f>
      </c>
      <c t="s">
        <v>28</v>
      </c>
    </row>
    <row r="2278" spans="1:5" ht="12.75">
      <c r="A2278" s="35" t="s">
        <v>56</v>
      </c>
      <c r="E2278" s="39" t="s">
        <v>2693</v>
      </c>
    </row>
    <row r="2279" spans="1:5" ht="12.75">
      <c r="A2279" s="35" t="s">
        <v>57</v>
      </c>
      <c r="E2279" s="40" t="s">
        <v>5</v>
      </c>
    </row>
    <row r="2280" spans="1:5" ht="12.75">
      <c r="A2280" t="s">
        <v>58</v>
      </c>
      <c r="E2280" s="39" t="s">
        <v>5</v>
      </c>
    </row>
    <row r="2281" spans="1:16" ht="12.75">
      <c r="A2281" t="s">
        <v>50</v>
      </c>
      <c s="34" t="s">
        <v>2694</v>
      </c>
      <c s="34" t="s">
        <v>2695</v>
      </c>
      <c s="35" t="s">
        <v>5</v>
      </c>
      <c s="6" t="s">
        <v>2696</v>
      </c>
      <c s="36" t="s">
        <v>54</v>
      </c>
      <c s="37">
        <v>1</v>
      </c>
      <c s="36">
        <v>0</v>
      </c>
      <c s="36">
        <f>ROUND(G2281*H2281,6)</f>
      </c>
      <c r="L2281" s="38">
        <v>0</v>
      </c>
      <c s="32">
        <f>ROUND(ROUND(L2281,2)*ROUND(G2281,3),2)</f>
      </c>
      <c s="36" t="s">
        <v>55</v>
      </c>
      <c>
        <f>(M2281*21)/100</f>
      </c>
      <c t="s">
        <v>28</v>
      </c>
    </row>
    <row r="2282" spans="1:5" ht="12.75">
      <c r="A2282" s="35" t="s">
        <v>56</v>
      </c>
      <c r="E2282" s="39" t="s">
        <v>2696</v>
      </c>
    </row>
    <row r="2283" spans="1:5" ht="12.75">
      <c r="A2283" s="35" t="s">
        <v>57</v>
      </c>
      <c r="E2283" s="40" t="s">
        <v>5</v>
      </c>
    </row>
    <row r="2284" spans="1:5" ht="12.75">
      <c r="A2284" t="s">
        <v>58</v>
      </c>
      <c r="E2284" s="39" t="s">
        <v>5</v>
      </c>
    </row>
    <row r="2285" spans="1:16" ht="12.75">
      <c r="A2285" t="s">
        <v>50</v>
      </c>
      <c s="34" t="s">
        <v>2697</v>
      </c>
      <c s="34" t="s">
        <v>2698</v>
      </c>
      <c s="35" t="s">
        <v>5</v>
      </c>
      <c s="6" t="s">
        <v>2699</v>
      </c>
      <c s="36" t="s">
        <v>54</v>
      </c>
      <c s="37">
        <v>1</v>
      </c>
      <c s="36">
        <v>0</v>
      </c>
      <c s="36">
        <f>ROUND(G2285*H2285,6)</f>
      </c>
      <c r="L2285" s="38">
        <v>0</v>
      </c>
      <c s="32">
        <f>ROUND(ROUND(L2285,2)*ROUND(G2285,3),2)</f>
      </c>
      <c s="36" t="s">
        <v>55</v>
      </c>
      <c>
        <f>(M2285*21)/100</f>
      </c>
      <c t="s">
        <v>28</v>
      </c>
    </row>
    <row r="2286" spans="1:5" ht="12.75">
      <c r="A2286" s="35" t="s">
        <v>56</v>
      </c>
      <c r="E2286" s="39" t="s">
        <v>2699</v>
      </c>
    </row>
    <row r="2287" spans="1:5" ht="12.75">
      <c r="A2287" s="35" t="s">
        <v>57</v>
      </c>
      <c r="E2287" s="40" t="s">
        <v>5</v>
      </c>
    </row>
    <row r="2288" spans="1:5" ht="12.75">
      <c r="A2288" t="s">
        <v>58</v>
      </c>
      <c r="E2288" s="39" t="s">
        <v>5</v>
      </c>
    </row>
    <row r="2289" spans="1:16" ht="12.75">
      <c r="A2289" t="s">
        <v>50</v>
      </c>
      <c s="34" t="s">
        <v>476</v>
      </c>
      <c s="34" t="s">
        <v>2700</v>
      </c>
      <c s="35" t="s">
        <v>5</v>
      </c>
      <c s="6" t="s">
        <v>2701</v>
      </c>
      <c s="36" t="s">
        <v>54</v>
      </c>
      <c s="37">
        <v>1</v>
      </c>
      <c s="36">
        <v>0</v>
      </c>
      <c s="36">
        <f>ROUND(G2289*H2289,6)</f>
      </c>
      <c r="L2289" s="38">
        <v>0</v>
      </c>
      <c s="32">
        <f>ROUND(ROUND(L2289,2)*ROUND(G2289,3),2)</f>
      </c>
      <c s="36" t="s">
        <v>55</v>
      </c>
      <c>
        <f>(M2289*21)/100</f>
      </c>
      <c t="s">
        <v>28</v>
      </c>
    </row>
    <row r="2290" spans="1:5" ht="12.75">
      <c r="A2290" s="35" t="s">
        <v>56</v>
      </c>
      <c r="E2290" s="39" t="s">
        <v>2701</v>
      </c>
    </row>
    <row r="2291" spans="1:5" ht="12.75">
      <c r="A2291" s="35" t="s">
        <v>57</v>
      </c>
      <c r="E2291" s="40" t="s">
        <v>5</v>
      </c>
    </row>
    <row r="2292" spans="1:5" ht="12.75">
      <c r="A2292" t="s">
        <v>58</v>
      </c>
      <c r="E2292" s="39" t="s">
        <v>5</v>
      </c>
    </row>
    <row r="2293" spans="1:16" ht="12.75">
      <c r="A2293" t="s">
        <v>50</v>
      </c>
      <c s="34" t="s">
        <v>2702</v>
      </c>
      <c s="34" t="s">
        <v>2703</v>
      </c>
      <c s="35" t="s">
        <v>5</v>
      </c>
      <c s="6" t="s">
        <v>2704</v>
      </c>
      <c s="36" t="s">
        <v>54</v>
      </c>
      <c s="37">
        <v>1</v>
      </c>
      <c s="36">
        <v>0</v>
      </c>
      <c s="36">
        <f>ROUND(G2293*H2293,6)</f>
      </c>
      <c r="L2293" s="38">
        <v>0</v>
      </c>
      <c s="32">
        <f>ROUND(ROUND(L2293,2)*ROUND(G2293,3),2)</f>
      </c>
      <c s="36" t="s">
        <v>55</v>
      </c>
      <c>
        <f>(M2293*21)/100</f>
      </c>
      <c t="s">
        <v>28</v>
      </c>
    </row>
    <row r="2294" spans="1:5" ht="12.75">
      <c r="A2294" s="35" t="s">
        <v>56</v>
      </c>
      <c r="E2294" s="39" t="s">
        <v>2704</v>
      </c>
    </row>
    <row r="2295" spans="1:5" ht="12.75">
      <c r="A2295" s="35" t="s">
        <v>57</v>
      </c>
      <c r="E2295" s="40" t="s">
        <v>5</v>
      </c>
    </row>
    <row r="2296" spans="1:5" ht="12.75">
      <c r="A2296" t="s">
        <v>58</v>
      </c>
      <c r="E2296" s="39" t="s">
        <v>5</v>
      </c>
    </row>
    <row r="2297" spans="1:16" ht="12.75">
      <c r="A2297" t="s">
        <v>50</v>
      </c>
      <c s="34" t="s">
        <v>2705</v>
      </c>
      <c s="34" t="s">
        <v>2706</v>
      </c>
      <c s="35" t="s">
        <v>5</v>
      </c>
      <c s="6" t="s">
        <v>2707</v>
      </c>
      <c s="36" t="s">
        <v>54</v>
      </c>
      <c s="37">
        <v>1</v>
      </c>
      <c s="36">
        <v>0</v>
      </c>
      <c s="36">
        <f>ROUND(G2297*H2297,6)</f>
      </c>
      <c r="L2297" s="38">
        <v>0</v>
      </c>
      <c s="32">
        <f>ROUND(ROUND(L2297,2)*ROUND(G2297,3),2)</f>
      </c>
      <c s="36" t="s">
        <v>55</v>
      </c>
      <c>
        <f>(M2297*21)/100</f>
      </c>
      <c t="s">
        <v>28</v>
      </c>
    </row>
    <row r="2298" spans="1:5" ht="12.75">
      <c r="A2298" s="35" t="s">
        <v>56</v>
      </c>
      <c r="E2298" s="39" t="s">
        <v>2707</v>
      </c>
    </row>
    <row r="2299" spans="1:5" ht="12.75">
      <c r="A2299" s="35" t="s">
        <v>57</v>
      </c>
      <c r="E2299" s="40" t="s">
        <v>5</v>
      </c>
    </row>
    <row r="2300" spans="1:5" ht="12.75">
      <c r="A2300" t="s">
        <v>58</v>
      </c>
      <c r="E2300" s="39" t="s">
        <v>5</v>
      </c>
    </row>
    <row r="2301" spans="1:16" ht="12.75">
      <c r="A2301" t="s">
        <v>50</v>
      </c>
      <c s="34" t="s">
        <v>2708</v>
      </c>
      <c s="34" t="s">
        <v>2709</v>
      </c>
      <c s="35" t="s">
        <v>5</v>
      </c>
      <c s="6" t="s">
        <v>2710</v>
      </c>
      <c s="36" t="s">
        <v>54</v>
      </c>
      <c s="37">
        <v>1</v>
      </c>
      <c s="36">
        <v>0</v>
      </c>
      <c s="36">
        <f>ROUND(G2301*H2301,6)</f>
      </c>
      <c r="L2301" s="38">
        <v>0</v>
      </c>
      <c s="32">
        <f>ROUND(ROUND(L2301,2)*ROUND(G2301,3),2)</f>
      </c>
      <c s="36" t="s">
        <v>55</v>
      </c>
      <c>
        <f>(M2301*21)/100</f>
      </c>
      <c t="s">
        <v>28</v>
      </c>
    </row>
    <row r="2302" spans="1:5" ht="12.75">
      <c r="A2302" s="35" t="s">
        <v>56</v>
      </c>
      <c r="E2302" s="39" t="s">
        <v>2710</v>
      </c>
    </row>
    <row r="2303" spans="1:5" ht="12.75">
      <c r="A2303" s="35" t="s">
        <v>57</v>
      </c>
      <c r="E2303" s="40" t="s">
        <v>5</v>
      </c>
    </row>
    <row r="2304" spans="1:5" ht="12.75">
      <c r="A2304" t="s">
        <v>58</v>
      </c>
      <c r="E2304" s="39" t="s">
        <v>5</v>
      </c>
    </row>
    <row r="2305" spans="1:16" ht="12.75">
      <c r="A2305" t="s">
        <v>50</v>
      </c>
      <c s="34" t="s">
        <v>1327</v>
      </c>
      <c s="34" t="s">
        <v>2711</v>
      </c>
      <c s="35" t="s">
        <v>5</v>
      </c>
      <c s="6" t="s">
        <v>2712</v>
      </c>
      <c s="36" t="s">
        <v>54</v>
      </c>
      <c s="37">
        <v>1</v>
      </c>
      <c s="36">
        <v>0</v>
      </c>
      <c s="36">
        <f>ROUND(G2305*H2305,6)</f>
      </c>
      <c r="L2305" s="38">
        <v>0</v>
      </c>
      <c s="32">
        <f>ROUND(ROUND(L2305,2)*ROUND(G2305,3),2)</f>
      </c>
      <c s="36" t="s">
        <v>55</v>
      </c>
      <c>
        <f>(M2305*21)/100</f>
      </c>
      <c t="s">
        <v>28</v>
      </c>
    </row>
    <row r="2306" spans="1:5" ht="12.75">
      <c r="A2306" s="35" t="s">
        <v>56</v>
      </c>
      <c r="E2306" s="39" t="s">
        <v>2712</v>
      </c>
    </row>
    <row r="2307" spans="1:5" ht="12.75">
      <c r="A2307" s="35" t="s">
        <v>57</v>
      </c>
      <c r="E2307" s="40" t="s">
        <v>5</v>
      </c>
    </row>
    <row r="2308" spans="1:5" ht="12.75">
      <c r="A2308" t="s">
        <v>58</v>
      </c>
      <c r="E2308" s="39" t="s">
        <v>5</v>
      </c>
    </row>
    <row r="2309" spans="1:16" ht="12.75">
      <c r="A2309" t="s">
        <v>50</v>
      </c>
      <c s="34" t="s">
        <v>2713</v>
      </c>
      <c s="34" t="s">
        <v>2714</v>
      </c>
      <c s="35" t="s">
        <v>5</v>
      </c>
      <c s="6" t="s">
        <v>2715</v>
      </c>
      <c s="36" t="s">
        <v>54</v>
      </c>
      <c s="37">
        <v>1</v>
      </c>
      <c s="36">
        <v>0</v>
      </c>
      <c s="36">
        <f>ROUND(G2309*H2309,6)</f>
      </c>
      <c r="L2309" s="38">
        <v>0</v>
      </c>
      <c s="32">
        <f>ROUND(ROUND(L2309,2)*ROUND(G2309,3),2)</f>
      </c>
      <c s="36" t="s">
        <v>55</v>
      </c>
      <c>
        <f>(M2309*21)/100</f>
      </c>
      <c t="s">
        <v>28</v>
      </c>
    </row>
    <row r="2310" spans="1:5" ht="12.75">
      <c r="A2310" s="35" t="s">
        <v>56</v>
      </c>
      <c r="E2310" s="39" t="s">
        <v>2715</v>
      </c>
    </row>
    <row r="2311" spans="1:5" ht="12.75">
      <c r="A2311" s="35" t="s">
        <v>57</v>
      </c>
      <c r="E2311" s="40" t="s">
        <v>5</v>
      </c>
    </row>
    <row r="2312" spans="1:5" ht="12.75">
      <c r="A2312" t="s">
        <v>58</v>
      </c>
      <c r="E2312" s="39" t="s">
        <v>5</v>
      </c>
    </row>
    <row r="2313" spans="1:16" ht="12.75">
      <c r="A2313" t="s">
        <v>50</v>
      </c>
      <c s="34" t="s">
        <v>2716</v>
      </c>
      <c s="34" t="s">
        <v>2717</v>
      </c>
      <c s="35" t="s">
        <v>5</v>
      </c>
      <c s="6" t="s">
        <v>2718</v>
      </c>
      <c s="36" t="s">
        <v>54</v>
      </c>
      <c s="37">
        <v>1</v>
      </c>
      <c s="36">
        <v>0</v>
      </c>
      <c s="36">
        <f>ROUND(G2313*H2313,6)</f>
      </c>
      <c r="L2313" s="38">
        <v>0</v>
      </c>
      <c s="32">
        <f>ROUND(ROUND(L2313,2)*ROUND(G2313,3),2)</f>
      </c>
      <c s="36" t="s">
        <v>55</v>
      </c>
      <c>
        <f>(M2313*21)/100</f>
      </c>
      <c t="s">
        <v>28</v>
      </c>
    </row>
    <row r="2314" spans="1:5" ht="12.75">
      <c r="A2314" s="35" t="s">
        <v>56</v>
      </c>
      <c r="E2314" s="39" t="s">
        <v>2718</v>
      </c>
    </row>
    <row r="2315" spans="1:5" ht="12.75">
      <c r="A2315" s="35" t="s">
        <v>57</v>
      </c>
      <c r="E2315" s="40" t="s">
        <v>5</v>
      </c>
    </row>
    <row r="2316" spans="1:5" ht="12.75">
      <c r="A2316" t="s">
        <v>58</v>
      </c>
      <c r="E2316" s="39" t="s">
        <v>5</v>
      </c>
    </row>
    <row r="2317" spans="1:16" ht="12.75">
      <c r="A2317" t="s">
        <v>50</v>
      </c>
      <c s="34" t="s">
        <v>2719</v>
      </c>
      <c s="34" t="s">
        <v>2720</v>
      </c>
      <c s="35" t="s">
        <v>5</v>
      </c>
      <c s="6" t="s">
        <v>2721</v>
      </c>
      <c s="36" t="s">
        <v>54</v>
      </c>
      <c s="37">
        <v>1</v>
      </c>
      <c s="36">
        <v>0</v>
      </c>
      <c s="36">
        <f>ROUND(G2317*H2317,6)</f>
      </c>
      <c r="L2317" s="38">
        <v>0</v>
      </c>
      <c s="32">
        <f>ROUND(ROUND(L2317,2)*ROUND(G2317,3),2)</f>
      </c>
      <c s="36" t="s">
        <v>55</v>
      </c>
      <c>
        <f>(M2317*21)/100</f>
      </c>
      <c t="s">
        <v>28</v>
      </c>
    </row>
    <row r="2318" spans="1:5" ht="12.75">
      <c r="A2318" s="35" t="s">
        <v>56</v>
      </c>
      <c r="E2318" s="39" t="s">
        <v>2721</v>
      </c>
    </row>
    <row r="2319" spans="1:5" ht="12.75">
      <c r="A2319" s="35" t="s">
        <v>57</v>
      </c>
      <c r="E2319" s="40" t="s">
        <v>5</v>
      </c>
    </row>
    <row r="2320" spans="1:5" ht="12.75">
      <c r="A2320" t="s">
        <v>58</v>
      </c>
      <c r="E2320" s="39" t="s">
        <v>5</v>
      </c>
    </row>
    <row r="2321" spans="1:16" ht="12.75">
      <c r="A2321" t="s">
        <v>50</v>
      </c>
      <c s="34" t="s">
        <v>2722</v>
      </c>
      <c s="34" t="s">
        <v>2723</v>
      </c>
      <c s="35" t="s">
        <v>5</v>
      </c>
      <c s="6" t="s">
        <v>2724</v>
      </c>
      <c s="36" t="s">
        <v>54</v>
      </c>
      <c s="37">
        <v>1</v>
      </c>
      <c s="36">
        <v>0</v>
      </c>
      <c s="36">
        <f>ROUND(G2321*H2321,6)</f>
      </c>
      <c r="L2321" s="38">
        <v>0</v>
      </c>
      <c s="32">
        <f>ROUND(ROUND(L2321,2)*ROUND(G2321,3),2)</f>
      </c>
      <c s="36" t="s">
        <v>55</v>
      </c>
      <c>
        <f>(M2321*21)/100</f>
      </c>
      <c t="s">
        <v>28</v>
      </c>
    </row>
    <row r="2322" spans="1:5" ht="12.75">
      <c r="A2322" s="35" t="s">
        <v>56</v>
      </c>
      <c r="E2322" s="39" t="s">
        <v>2724</v>
      </c>
    </row>
    <row r="2323" spans="1:5" ht="12.75">
      <c r="A2323" s="35" t="s">
        <v>57</v>
      </c>
      <c r="E2323" s="40" t="s">
        <v>5</v>
      </c>
    </row>
    <row r="2324" spans="1:5" ht="12.75">
      <c r="A2324" t="s">
        <v>58</v>
      </c>
      <c r="E2324" s="39" t="s">
        <v>5</v>
      </c>
    </row>
    <row r="2325" spans="1:16" ht="12.75">
      <c r="A2325" t="s">
        <v>50</v>
      </c>
      <c s="34" t="s">
        <v>2725</v>
      </c>
      <c s="34" t="s">
        <v>2726</v>
      </c>
      <c s="35" t="s">
        <v>5</v>
      </c>
      <c s="6" t="s">
        <v>2727</v>
      </c>
      <c s="36" t="s">
        <v>54</v>
      </c>
      <c s="37">
        <v>1</v>
      </c>
      <c s="36">
        <v>0</v>
      </c>
      <c s="36">
        <f>ROUND(G2325*H2325,6)</f>
      </c>
      <c r="L2325" s="38">
        <v>0</v>
      </c>
      <c s="32">
        <f>ROUND(ROUND(L2325,2)*ROUND(G2325,3),2)</f>
      </c>
      <c s="36" t="s">
        <v>55</v>
      </c>
      <c>
        <f>(M2325*21)/100</f>
      </c>
      <c t="s">
        <v>28</v>
      </c>
    </row>
    <row r="2326" spans="1:5" ht="12.75">
      <c r="A2326" s="35" t="s">
        <v>56</v>
      </c>
      <c r="E2326" s="39" t="s">
        <v>2727</v>
      </c>
    </row>
    <row r="2327" spans="1:5" ht="12.75">
      <c r="A2327" s="35" t="s">
        <v>57</v>
      </c>
      <c r="E2327" s="40" t="s">
        <v>5</v>
      </c>
    </row>
    <row r="2328" spans="1:5" ht="12.75">
      <c r="A2328" t="s">
        <v>58</v>
      </c>
      <c r="E2328" s="39" t="s">
        <v>5</v>
      </c>
    </row>
    <row r="2329" spans="1:16" ht="25.5">
      <c r="A2329" t="s">
        <v>50</v>
      </c>
      <c s="34" t="s">
        <v>2728</v>
      </c>
      <c s="34" t="s">
        <v>2729</v>
      </c>
      <c s="35" t="s">
        <v>5</v>
      </c>
      <c s="6" t="s">
        <v>2730</v>
      </c>
      <c s="36" t="s">
        <v>54</v>
      </c>
      <c s="37">
        <v>1</v>
      </c>
      <c s="36">
        <v>0</v>
      </c>
      <c s="36">
        <f>ROUND(G2329*H2329,6)</f>
      </c>
      <c r="L2329" s="38">
        <v>0</v>
      </c>
      <c s="32">
        <f>ROUND(ROUND(L2329,2)*ROUND(G2329,3),2)</f>
      </c>
      <c s="36" t="s">
        <v>55</v>
      </c>
      <c>
        <f>(M2329*21)/100</f>
      </c>
      <c t="s">
        <v>28</v>
      </c>
    </row>
    <row r="2330" spans="1:5" ht="25.5">
      <c r="A2330" s="35" t="s">
        <v>56</v>
      </c>
      <c r="E2330" s="39" t="s">
        <v>2730</v>
      </c>
    </row>
    <row r="2331" spans="1:5" ht="12.75">
      <c r="A2331" s="35" t="s">
        <v>57</v>
      </c>
      <c r="E2331" s="40" t="s">
        <v>5</v>
      </c>
    </row>
    <row r="2332" spans="1:5" ht="12.75">
      <c r="A2332" t="s">
        <v>58</v>
      </c>
      <c r="E2332" s="39" t="s">
        <v>5</v>
      </c>
    </row>
    <row r="2333" spans="1:16" ht="25.5">
      <c r="A2333" t="s">
        <v>50</v>
      </c>
      <c s="34" t="s">
        <v>2731</v>
      </c>
      <c s="34" t="s">
        <v>2732</v>
      </c>
      <c s="35" t="s">
        <v>5</v>
      </c>
      <c s="6" t="s">
        <v>2733</v>
      </c>
      <c s="36" t="s">
        <v>54</v>
      </c>
      <c s="37">
        <v>1</v>
      </c>
      <c s="36">
        <v>0</v>
      </c>
      <c s="36">
        <f>ROUND(G2333*H2333,6)</f>
      </c>
      <c r="L2333" s="38">
        <v>0</v>
      </c>
      <c s="32">
        <f>ROUND(ROUND(L2333,2)*ROUND(G2333,3),2)</f>
      </c>
      <c s="36" t="s">
        <v>55</v>
      </c>
      <c>
        <f>(M2333*21)/100</f>
      </c>
      <c t="s">
        <v>28</v>
      </c>
    </row>
    <row r="2334" spans="1:5" ht="25.5">
      <c r="A2334" s="35" t="s">
        <v>56</v>
      </c>
      <c r="E2334" s="39" t="s">
        <v>2733</v>
      </c>
    </row>
    <row r="2335" spans="1:5" ht="12.75">
      <c r="A2335" s="35" t="s">
        <v>57</v>
      </c>
      <c r="E2335" s="40" t="s">
        <v>5</v>
      </c>
    </row>
    <row r="2336" spans="1:5" ht="12.75">
      <c r="A2336" t="s">
        <v>58</v>
      </c>
      <c r="E2336" s="39" t="s">
        <v>5</v>
      </c>
    </row>
    <row r="2337" spans="1:16" ht="12.75">
      <c r="A2337" t="s">
        <v>50</v>
      </c>
      <c s="34" t="s">
        <v>2734</v>
      </c>
      <c s="34" t="s">
        <v>2735</v>
      </c>
      <c s="35" t="s">
        <v>5</v>
      </c>
      <c s="6" t="s">
        <v>2736</v>
      </c>
      <c s="36" t="s">
        <v>54</v>
      </c>
      <c s="37">
        <v>1</v>
      </c>
      <c s="36">
        <v>0</v>
      </c>
      <c s="36">
        <f>ROUND(G2337*H2337,6)</f>
      </c>
      <c r="L2337" s="38">
        <v>0</v>
      </c>
      <c s="32">
        <f>ROUND(ROUND(L2337,2)*ROUND(G2337,3),2)</f>
      </c>
      <c s="36" t="s">
        <v>55</v>
      </c>
      <c>
        <f>(M2337*21)/100</f>
      </c>
      <c t="s">
        <v>28</v>
      </c>
    </row>
    <row r="2338" spans="1:5" ht="12.75">
      <c r="A2338" s="35" t="s">
        <v>56</v>
      </c>
      <c r="E2338" s="39" t="s">
        <v>2736</v>
      </c>
    </row>
    <row r="2339" spans="1:5" ht="12.75">
      <c r="A2339" s="35" t="s">
        <v>57</v>
      </c>
      <c r="E2339" s="40" t="s">
        <v>5</v>
      </c>
    </row>
    <row r="2340" spans="1:5" ht="12.75">
      <c r="A2340" t="s">
        <v>58</v>
      </c>
      <c r="E2340" s="39" t="s">
        <v>5</v>
      </c>
    </row>
    <row r="2341" spans="1:16" ht="12.75">
      <c r="A2341" t="s">
        <v>50</v>
      </c>
      <c s="34" t="s">
        <v>2737</v>
      </c>
      <c s="34" t="s">
        <v>2738</v>
      </c>
      <c s="35" t="s">
        <v>5</v>
      </c>
      <c s="6" t="s">
        <v>2739</v>
      </c>
      <c s="36" t="s">
        <v>54</v>
      </c>
      <c s="37">
        <v>1</v>
      </c>
      <c s="36">
        <v>0</v>
      </c>
      <c s="36">
        <f>ROUND(G2341*H2341,6)</f>
      </c>
      <c r="L2341" s="38">
        <v>0</v>
      </c>
      <c s="32">
        <f>ROUND(ROUND(L2341,2)*ROUND(G2341,3),2)</f>
      </c>
      <c s="36" t="s">
        <v>55</v>
      </c>
      <c>
        <f>(M2341*21)/100</f>
      </c>
      <c t="s">
        <v>28</v>
      </c>
    </row>
    <row r="2342" spans="1:5" ht="12.75">
      <c r="A2342" s="35" t="s">
        <v>56</v>
      </c>
      <c r="E2342" s="39" t="s">
        <v>2739</v>
      </c>
    </row>
    <row r="2343" spans="1:5" ht="12.75">
      <c r="A2343" s="35" t="s">
        <v>57</v>
      </c>
      <c r="E2343" s="40" t="s">
        <v>5</v>
      </c>
    </row>
    <row r="2344" spans="1:5" ht="12.75">
      <c r="A2344" t="s">
        <v>58</v>
      </c>
      <c r="E2344" s="39" t="s">
        <v>5</v>
      </c>
    </row>
    <row r="2345" spans="1:16" ht="12.75">
      <c r="A2345" t="s">
        <v>50</v>
      </c>
      <c s="34" t="s">
        <v>1388</v>
      </c>
      <c s="34" t="s">
        <v>2740</v>
      </c>
      <c s="35" t="s">
        <v>5</v>
      </c>
      <c s="6" t="s">
        <v>2741</v>
      </c>
      <c s="36" t="s">
        <v>54</v>
      </c>
      <c s="37">
        <v>1</v>
      </c>
      <c s="36">
        <v>0</v>
      </c>
      <c s="36">
        <f>ROUND(G2345*H2345,6)</f>
      </c>
      <c r="L2345" s="38">
        <v>0</v>
      </c>
      <c s="32">
        <f>ROUND(ROUND(L2345,2)*ROUND(G2345,3),2)</f>
      </c>
      <c s="36" t="s">
        <v>55</v>
      </c>
      <c>
        <f>(M2345*21)/100</f>
      </c>
      <c t="s">
        <v>28</v>
      </c>
    </row>
    <row r="2346" spans="1:5" ht="12.75">
      <c r="A2346" s="35" t="s">
        <v>56</v>
      </c>
      <c r="E2346" s="39" t="s">
        <v>2741</v>
      </c>
    </row>
    <row r="2347" spans="1:5" ht="12.75">
      <c r="A2347" s="35" t="s">
        <v>57</v>
      </c>
      <c r="E2347" s="40" t="s">
        <v>5</v>
      </c>
    </row>
    <row r="2348" spans="1:5" ht="12.75">
      <c r="A2348" t="s">
        <v>58</v>
      </c>
      <c r="E2348" s="39" t="s">
        <v>5</v>
      </c>
    </row>
    <row r="2349" spans="1:16" ht="12.75">
      <c r="A2349" t="s">
        <v>50</v>
      </c>
      <c s="34" t="s">
        <v>2742</v>
      </c>
      <c s="34" t="s">
        <v>2743</v>
      </c>
      <c s="35" t="s">
        <v>5</v>
      </c>
      <c s="6" t="s">
        <v>2744</v>
      </c>
      <c s="36" t="s">
        <v>54</v>
      </c>
      <c s="37">
        <v>1</v>
      </c>
      <c s="36">
        <v>0</v>
      </c>
      <c s="36">
        <f>ROUND(G2349*H2349,6)</f>
      </c>
      <c r="L2349" s="38">
        <v>0</v>
      </c>
      <c s="32">
        <f>ROUND(ROUND(L2349,2)*ROUND(G2349,3),2)</f>
      </c>
      <c s="36" t="s">
        <v>55</v>
      </c>
      <c>
        <f>(M2349*21)/100</f>
      </c>
      <c t="s">
        <v>28</v>
      </c>
    </row>
    <row r="2350" spans="1:5" ht="12.75">
      <c r="A2350" s="35" t="s">
        <v>56</v>
      </c>
      <c r="E2350" s="39" t="s">
        <v>2744</v>
      </c>
    </row>
    <row r="2351" spans="1:5" ht="12.75">
      <c r="A2351" s="35" t="s">
        <v>57</v>
      </c>
      <c r="E2351" s="40" t="s">
        <v>5</v>
      </c>
    </row>
    <row r="2352" spans="1:5" ht="12.75">
      <c r="A2352" t="s">
        <v>58</v>
      </c>
      <c r="E2352" s="39" t="s">
        <v>5</v>
      </c>
    </row>
    <row r="2353" spans="1:16" ht="12.75">
      <c r="A2353" t="s">
        <v>50</v>
      </c>
      <c s="34" t="s">
        <v>2745</v>
      </c>
      <c s="34" t="s">
        <v>2746</v>
      </c>
      <c s="35" t="s">
        <v>5</v>
      </c>
      <c s="6" t="s">
        <v>2747</v>
      </c>
      <c s="36" t="s">
        <v>54</v>
      </c>
      <c s="37">
        <v>1</v>
      </c>
      <c s="36">
        <v>0</v>
      </c>
      <c s="36">
        <f>ROUND(G2353*H2353,6)</f>
      </c>
      <c r="L2353" s="38">
        <v>0</v>
      </c>
      <c s="32">
        <f>ROUND(ROUND(L2353,2)*ROUND(G2353,3),2)</f>
      </c>
      <c s="36" t="s">
        <v>55</v>
      </c>
      <c>
        <f>(M2353*21)/100</f>
      </c>
      <c t="s">
        <v>28</v>
      </c>
    </row>
    <row r="2354" spans="1:5" ht="12.75">
      <c r="A2354" s="35" t="s">
        <v>56</v>
      </c>
      <c r="E2354" s="39" t="s">
        <v>2747</v>
      </c>
    </row>
    <row r="2355" spans="1:5" ht="12.75">
      <c r="A2355" s="35" t="s">
        <v>57</v>
      </c>
      <c r="E2355" s="40" t="s">
        <v>5</v>
      </c>
    </row>
    <row r="2356" spans="1:5" ht="12.75">
      <c r="A2356" t="s">
        <v>58</v>
      </c>
      <c r="E2356" s="39" t="s">
        <v>5</v>
      </c>
    </row>
    <row r="2357" spans="1:16" ht="12.75">
      <c r="A2357" t="s">
        <v>50</v>
      </c>
      <c s="34" t="s">
        <v>2748</v>
      </c>
      <c s="34" t="s">
        <v>2749</v>
      </c>
      <c s="35" t="s">
        <v>5</v>
      </c>
      <c s="6" t="s">
        <v>2750</v>
      </c>
      <c s="36" t="s">
        <v>54</v>
      </c>
      <c s="37">
        <v>1</v>
      </c>
      <c s="36">
        <v>0</v>
      </c>
      <c s="36">
        <f>ROUND(G2357*H2357,6)</f>
      </c>
      <c r="L2357" s="38">
        <v>0</v>
      </c>
      <c s="32">
        <f>ROUND(ROUND(L2357,2)*ROUND(G2357,3),2)</f>
      </c>
      <c s="36" t="s">
        <v>55</v>
      </c>
      <c>
        <f>(M2357*21)/100</f>
      </c>
      <c t="s">
        <v>28</v>
      </c>
    </row>
    <row r="2358" spans="1:5" ht="12.75">
      <c r="A2358" s="35" t="s">
        <v>56</v>
      </c>
      <c r="E2358" s="39" t="s">
        <v>2750</v>
      </c>
    </row>
    <row r="2359" spans="1:5" ht="12.75">
      <c r="A2359" s="35" t="s">
        <v>57</v>
      </c>
      <c r="E2359" s="40" t="s">
        <v>5</v>
      </c>
    </row>
    <row r="2360" spans="1:5" ht="12.75">
      <c r="A2360" t="s">
        <v>58</v>
      </c>
      <c r="E2360" s="39" t="s">
        <v>5</v>
      </c>
    </row>
    <row r="2361" spans="1:16" ht="12.75">
      <c r="A2361" t="s">
        <v>50</v>
      </c>
      <c s="34" t="s">
        <v>2751</v>
      </c>
      <c s="34" t="s">
        <v>2752</v>
      </c>
      <c s="35" t="s">
        <v>5</v>
      </c>
      <c s="6" t="s">
        <v>2753</v>
      </c>
      <c s="36" t="s">
        <v>54</v>
      </c>
      <c s="37">
        <v>1</v>
      </c>
      <c s="36">
        <v>0</v>
      </c>
      <c s="36">
        <f>ROUND(G2361*H2361,6)</f>
      </c>
      <c r="L2361" s="38">
        <v>0</v>
      </c>
      <c s="32">
        <f>ROUND(ROUND(L2361,2)*ROUND(G2361,3),2)</f>
      </c>
      <c s="36" t="s">
        <v>55</v>
      </c>
      <c>
        <f>(M2361*21)/100</f>
      </c>
      <c t="s">
        <v>28</v>
      </c>
    </row>
    <row r="2362" spans="1:5" ht="12.75">
      <c r="A2362" s="35" t="s">
        <v>56</v>
      </c>
      <c r="E2362" s="39" t="s">
        <v>2753</v>
      </c>
    </row>
    <row r="2363" spans="1:5" ht="12.75">
      <c r="A2363" s="35" t="s">
        <v>57</v>
      </c>
      <c r="E2363" s="40" t="s">
        <v>5</v>
      </c>
    </row>
    <row r="2364" spans="1:5" ht="12.75">
      <c r="A2364" t="s">
        <v>58</v>
      </c>
      <c r="E2364" s="39" t="s">
        <v>5</v>
      </c>
    </row>
    <row r="2365" spans="1:16" ht="12.75">
      <c r="A2365" t="s">
        <v>50</v>
      </c>
      <c s="34" t="s">
        <v>2754</v>
      </c>
      <c s="34" t="s">
        <v>2755</v>
      </c>
      <c s="35" t="s">
        <v>5</v>
      </c>
      <c s="6" t="s">
        <v>2756</v>
      </c>
      <c s="36" t="s">
        <v>54</v>
      </c>
      <c s="37">
        <v>1</v>
      </c>
      <c s="36">
        <v>0</v>
      </c>
      <c s="36">
        <f>ROUND(G2365*H2365,6)</f>
      </c>
      <c r="L2365" s="38">
        <v>0</v>
      </c>
      <c s="32">
        <f>ROUND(ROUND(L2365,2)*ROUND(G2365,3),2)</f>
      </c>
      <c s="36" t="s">
        <v>55</v>
      </c>
      <c>
        <f>(M2365*21)/100</f>
      </c>
      <c t="s">
        <v>28</v>
      </c>
    </row>
    <row r="2366" spans="1:5" ht="12.75">
      <c r="A2366" s="35" t="s">
        <v>56</v>
      </c>
      <c r="E2366" s="39" t="s">
        <v>2756</v>
      </c>
    </row>
    <row r="2367" spans="1:5" ht="12.75">
      <c r="A2367" s="35" t="s">
        <v>57</v>
      </c>
      <c r="E2367" s="40" t="s">
        <v>5</v>
      </c>
    </row>
    <row r="2368" spans="1:5" ht="12.75">
      <c r="A2368" t="s">
        <v>58</v>
      </c>
      <c r="E2368" s="39" t="s">
        <v>5</v>
      </c>
    </row>
    <row r="2369" spans="1:16" ht="12.75">
      <c r="A2369" t="s">
        <v>50</v>
      </c>
      <c s="34" t="s">
        <v>1415</v>
      </c>
      <c s="34" t="s">
        <v>2757</v>
      </c>
      <c s="35" t="s">
        <v>5</v>
      </c>
      <c s="6" t="s">
        <v>2758</v>
      </c>
      <c s="36" t="s">
        <v>54</v>
      </c>
      <c s="37">
        <v>1</v>
      </c>
      <c s="36">
        <v>0</v>
      </c>
      <c s="36">
        <f>ROUND(G2369*H2369,6)</f>
      </c>
      <c r="L2369" s="38">
        <v>0</v>
      </c>
      <c s="32">
        <f>ROUND(ROUND(L2369,2)*ROUND(G2369,3),2)</f>
      </c>
      <c s="36" t="s">
        <v>55</v>
      </c>
      <c>
        <f>(M2369*21)/100</f>
      </c>
      <c t="s">
        <v>28</v>
      </c>
    </row>
    <row r="2370" spans="1:5" ht="12.75">
      <c r="A2370" s="35" t="s">
        <v>56</v>
      </c>
      <c r="E2370" s="39" t="s">
        <v>2758</v>
      </c>
    </row>
    <row r="2371" spans="1:5" ht="12.75">
      <c r="A2371" s="35" t="s">
        <v>57</v>
      </c>
      <c r="E2371" s="40" t="s">
        <v>5</v>
      </c>
    </row>
    <row r="2372" spans="1:5" ht="12.75">
      <c r="A2372" t="s">
        <v>58</v>
      </c>
      <c r="E2372" s="39" t="s">
        <v>5</v>
      </c>
    </row>
    <row r="2373" spans="1:16" ht="12.75">
      <c r="A2373" t="s">
        <v>50</v>
      </c>
      <c s="34" t="s">
        <v>2759</v>
      </c>
      <c s="34" t="s">
        <v>2760</v>
      </c>
      <c s="35" t="s">
        <v>5</v>
      </c>
      <c s="6" t="s">
        <v>2761</v>
      </c>
      <c s="36" t="s">
        <v>54</v>
      </c>
      <c s="37">
        <v>1</v>
      </c>
      <c s="36">
        <v>0</v>
      </c>
      <c s="36">
        <f>ROUND(G2373*H2373,6)</f>
      </c>
      <c r="L2373" s="38">
        <v>0</v>
      </c>
      <c s="32">
        <f>ROUND(ROUND(L2373,2)*ROUND(G2373,3),2)</f>
      </c>
      <c s="36" t="s">
        <v>55</v>
      </c>
      <c>
        <f>(M2373*21)/100</f>
      </c>
      <c t="s">
        <v>28</v>
      </c>
    </row>
    <row r="2374" spans="1:5" ht="12.75">
      <c r="A2374" s="35" t="s">
        <v>56</v>
      </c>
      <c r="E2374" s="39" t="s">
        <v>2761</v>
      </c>
    </row>
    <row r="2375" spans="1:5" ht="12.75">
      <c r="A2375" s="35" t="s">
        <v>57</v>
      </c>
      <c r="E2375" s="40" t="s">
        <v>5</v>
      </c>
    </row>
    <row r="2376" spans="1:5" ht="12.75">
      <c r="A2376" t="s">
        <v>58</v>
      </c>
      <c r="E2376" s="39" t="s">
        <v>5</v>
      </c>
    </row>
    <row r="2377" spans="1:16" ht="12.75">
      <c r="A2377" t="s">
        <v>50</v>
      </c>
      <c s="34" t="s">
        <v>2762</v>
      </c>
      <c s="34" t="s">
        <v>2763</v>
      </c>
      <c s="35" t="s">
        <v>5</v>
      </c>
      <c s="6" t="s">
        <v>2764</v>
      </c>
      <c s="36" t="s">
        <v>54</v>
      </c>
      <c s="37">
        <v>1</v>
      </c>
      <c s="36">
        <v>0</v>
      </c>
      <c s="36">
        <f>ROUND(G2377*H2377,6)</f>
      </c>
      <c r="L2377" s="38">
        <v>0</v>
      </c>
      <c s="32">
        <f>ROUND(ROUND(L2377,2)*ROUND(G2377,3),2)</f>
      </c>
      <c s="36" t="s">
        <v>55</v>
      </c>
      <c>
        <f>(M2377*21)/100</f>
      </c>
      <c t="s">
        <v>28</v>
      </c>
    </row>
    <row r="2378" spans="1:5" ht="12.75">
      <c r="A2378" s="35" t="s">
        <v>56</v>
      </c>
      <c r="E2378" s="39" t="s">
        <v>2764</v>
      </c>
    </row>
    <row r="2379" spans="1:5" ht="12.75">
      <c r="A2379" s="35" t="s">
        <v>57</v>
      </c>
      <c r="E2379" s="40" t="s">
        <v>5</v>
      </c>
    </row>
    <row r="2380" spans="1:5" ht="12.75">
      <c r="A2380" t="s">
        <v>58</v>
      </c>
      <c r="E2380" s="39" t="s">
        <v>5</v>
      </c>
    </row>
    <row r="2381" spans="1:16" ht="12.75">
      <c r="A2381" t="s">
        <v>50</v>
      </c>
      <c s="34" t="s">
        <v>2765</v>
      </c>
      <c s="34" t="s">
        <v>2766</v>
      </c>
      <c s="35" t="s">
        <v>5</v>
      </c>
      <c s="6" t="s">
        <v>2767</v>
      </c>
      <c s="36" t="s">
        <v>54</v>
      </c>
      <c s="37">
        <v>1</v>
      </c>
      <c s="36">
        <v>0</v>
      </c>
      <c s="36">
        <f>ROUND(G2381*H2381,6)</f>
      </c>
      <c r="L2381" s="38">
        <v>0</v>
      </c>
      <c s="32">
        <f>ROUND(ROUND(L2381,2)*ROUND(G2381,3),2)</f>
      </c>
      <c s="36" t="s">
        <v>55</v>
      </c>
      <c>
        <f>(M2381*21)/100</f>
      </c>
      <c t="s">
        <v>28</v>
      </c>
    </row>
    <row r="2382" spans="1:5" ht="12.75">
      <c r="A2382" s="35" t="s">
        <v>56</v>
      </c>
      <c r="E2382" s="39" t="s">
        <v>2767</v>
      </c>
    </row>
    <row r="2383" spans="1:5" ht="12.75">
      <c r="A2383" s="35" t="s">
        <v>57</v>
      </c>
      <c r="E2383" s="40" t="s">
        <v>5</v>
      </c>
    </row>
    <row r="2384" spans="1:5" ht="12.75">
      <c r="A2384" t="s">
        <v>58</v>
      </c>
      <c r="E2384" s="39" t="s">
        <v>5</v>
      </c>
    </row>
    <row r="2385" spans="1:16" ht="12.75">
      <c r="A2385" t="s">
        <v>50</v>
      </c>
      <c s="34" t="s">
        <v>2768</v>
      </c>
      <c s="34" t="s">
        <v>2769</v>
      </c>
      <c s="35" t="s">
        <v>5</v>
      </c>
      <c s="6" t="s">
        <v>2770</v>
      </c>
      <c s="36" t="s">
        <v>54</v>
      </c>
      <c s="37">
        <v>1</v>
      </c>
      <c s="36">
        <v>0</v>
      </c>
      <c s="36">
        <f>ROUND(G2385*H2385,6)</f>
      </c>
      <c r="L2385" s="38">
        <v>0</v>
      </c>
      <c s="32">
        <f>ROUND(ROUND(L2385,2)*ROUND(G2385,3),2)</f>
      </c>
      <c s="36" t="s">
        <v>55</v>
      </c>
      <c>
        <f>(M2385*21)/100</f>
      </c>
      <c t="s">
        <v>28</v>
      </c>
    </row>
    <row r="2386" spans="1:5" ht="12.75">
      <c r="A2386" s="35" t="s">
        <v>56</v>
      </c>
      <c r="E2386" s="39" t="s">
        <v>2770</v>
      </c>
    </row>
    <row r="2387" spans="1:5" ht="12.75">
      <c r="A2387" s="35" t="s">
        <v>57</v>
      </c>
      <c r="E2387" s="40" t="s">
        <v>5</v>
      </c>
    </row>
    <row r="2388" spans="1:5" ht="12.75">
      <c r="A2388" t="s">
        <v>58</v>
      </c>
      <c r="E2388" s="39" t="s">
        <v>5</v>
      </c>
    </row>
    <row r="2389" spans="1:16" ht="12.75">
      <c r="A2389" t="s">
        <v>50</v>
      </c>
      <c s="34" t="s">
        <v>2771</v>
      </c>
      <c s="34" t="s">
        <v>2772</v>
      </c>
      <c s="35" t="s">
        <v>5</v>
      </c>
      <c s="6" t="s">
        <v>2773</v>
      </c>
      <c s="36" t="s">
        <v>54</v>
      </c>
      <c s="37">
        <v>1</v>
      </c>
      <c s="36">
        <v>0</v>
      </c>
      <c s="36">
        <f>ROUND(G2389*H2389,6)</f>
      </c>
      <c r="L2389" s="38">
        <v>0</v>
      </c>
      <c s="32">
        <f>ROUND(ROUND(L2389,2)*ROUND(G2389,3),2)</f>
      </c>
      <c s="36" t="s">
        <v>55</v>
      </c>
      <c>
        <f>(M2389*21)/100</f>
      </c>
      <c t="s">
        <v>28</v>
      </c>
    </row>
    <row r="2390" spans="1:5" ht="12.75">
      <c r="A2390" s="35" t="s">
        <v>56</v>
      </c>
      <c r="E2390" s="39" t="s">
        <v>2773</v>
      </c>
    </row>
    <row r="2391" spans="1:5" ht="12.75">
      <c r="A2391" s="35" t="s">
        <v>57</v>
      </c>
      <c r="E2391" s="40" t="s">
        <v>5</v>
      </c>
    </row>
    <row r="2392" spans="1:5" ht="12.75">
      <c r="A2392" t="s">
        <v>58</v>
      </c>
      <c r="E2392" s="39" t="s">
        <v>5</v>
      </c>
    </row>
    <row r="2393" spans="1:16" ht="25.5">
      <c r="A2393" t="s">
        <v>50</v>
      </c>
      <c s="34" t="s">
        <v>2774</v>
      </c>
      <c s="34" t="s">
        <v>2775</v>
      </c>
      <c s="35" t="s">
        <v>5</v>
      </c>
      <c s="6" t="s">
        <v>2776</v>
      </c>
      <c s="36" t="s">
        <v>54</v>
      </c>
      <c s="37">
        <v>1</v>
      </c>
      <c s="36">
        <v>0</v>
      </c>
      <c s="36">
        <f>ROUND(G2393*H2393,6)</f>
      </c>
      <c r="L2393" s="38">
        <v>0</v>
      </c>
      <c s="32">
        <f>ROUND(ROUND(L2393,2)*ROUND(G2393,3),2)</f>
      </c>
      <c s="36" t="s">
        <v>55</v>
      </c>
      <c>
        <f>(M2393*21)/100</f>
      </c>
      <c t="s">
        <v>28</v>
      </c>
    </row>
    <row r="2394" spans="1:5" ht="25.5">
      <c r="A2394" s="35" t="s">
        <v>56</v>
      </c>
      <c r="E2394" s="39" t="s">
        <v>2776</v>
      </c>
    </row>
    <row r="2395" spans="1:5" ht="12.75">
      <c r="A2395" s="35" t="s">
        <v>57</v>
      </c>
      <c r="E2395" s="40" t="s">
        <v>5</v>
      </c>
    </row>
    <row r="2396" spans="1:5" ht="12.75">
      <c r="A2396" t="s">
        <v>58</v>
      </c>
      <c r="E2396" s="39" t="s">
        <v>5</v>
      </c>
    </row>
    <row r="2397" spans="1:16" ht="12.75">
      <c r="A2397" t="s">
        <v>50</v>
      </c>
      <c s="34" t="s">
        <v>2777</v>
      </c>
      <c s="34" t="s">
        <v>2778</v>
      </c>
      <c s="35" t="s">
        <v>5</v>
      </c>
      <c s="6" t="s">
        <v>2779</v>
      </c>
      <c s="36" t="s">
        <v>54</v>
      </c>
      <c s="37">
        <v>1</v>
      </c>
      <c s="36">
        <v>0</v>
      </c>
      <c s="36">
        <f>ROUND(G2397*H2397,6)</f>
      </c>
      <c r="L2397" s="38">
        <v>0</v>
      </c>
      <c s="32">
        <f>ROUND(ROUND(L2397,2)*ROUND(G2397,3),2)</f>
      </c>
      <c s="36" t="s">
        <v>55</v>
      </c>
      <c>
        <f>(M2397*21)/100</f>
      </c>
      <c t="s">
        <v>28</v>
      </c>
    </row>
    <row r="2398" spans="1:5" ht="12.75">
      <c r="A2398" s="35" t="s">
        <v>56</v>
      </c>
      <c r="E2398" s="39" t="s">
        <v>2779</v>
      </c>
    </row>
    <row r="2399" spans="1:5" ht="12.75">
      <c r="A2399" s="35" t="s">
        <v>57</v>
      </c>
      <c r="E2399" s="40" t="s">
        <v>5</v>
      </c>
    </row>
    <row r="2400" spans="1:5" ht="12.75">
      <c r="A2400" t="s">
        <v>58</v>
      </c>
      <c r="E2400" s="39" t="s">
        <v>5</v>
      </c>
    </row>
    <row r="2401" spans="1:16" ht="12.75">
      <c r="A2401" t="s">
        <v>50</v>
      </c>
      <c s="34" t="s">
        <v>2780</v>
      </c>
      <c s="34" t="s">
        <v>2781</v>
      </c>
      <c s="35" t="s">
        <v>5</v>
      </c>
      <c s="6" t="s">
        <v>2782</v>
      </c>
      <c s="36" t="s">
        <v>54</v>
      </c>
      <c s="37">
        <v>1</v>
      </c>
      <c s="36">
        <v>0</v>
      </c>
      <c s="36">
        <f>ROUND(G2401*H2401,6)</f>
      </c>
      <c r="L2401" s="38">
        <v>0</v>
      </c>
      <c s="32">
        <f>ROUND(ROUND(L2401,2)*ROUND(G2401,3),2)</f>
      </c>
      <c s="36" t="s">
        <v>55</v>
      </c>
      <c>
        <f>(M2401*21)/100</f>
      </c>
      <c t="s">
        <v>28</v>
      </c>
    </row>
    <row r="2402" spans="1:5" ht="12.75">
      <c r="A2402" s="35" t="s">
        <v>56</v>
      </c>
      <c r="E2402" s="39" t="s">
        <v>2782</v>
      </c>
    </row>
    <row r="2403" spans="1:5" ht="12.75">
      <c r="A2403" s="35" t="s">
        <v>57</v>
      </c>
      <c r="E2403" s="40" t="s">
        <v>5</v>
      </c>
    </row>
    <row r="2404" spans="1:5" ht="12.75">
      <c r="A2404" t="s">
        <v>58</v>
      </c>
      <c r="E2404" s="39" t="s">
        <v>5</v>
      </c>
    </row>
    <row r="2405" spans="1:16" ht="12.75">
      <c r="A2405" t="s">
        <v>50</v>
      </c>
      <c s="34" t="s">
        <v>2783</v>
      </c>
      <c s="34" t="s">
        <v>2784</v>
      </c>
      <c s="35" t="s">
        <v>5</v>
      </c>
      <c s="6" t="s">
        <v>2785</v>
      </c>
      <c s="36" t="s">
        <v>54</v>
      </c>
      <c s="37">
        <v>1</v>
      </c>
      <c s="36">
        <v>0</v>
      </c>
      <c s="36">
        <f>ROUND(G2405*H2405,6)</f>
      </c>
      <c r="L2405" s="38">
        <v>0</v>
      </c>
      <c s="32">
        <f>ROUND(ROUND(L2405,2)*ROUND(G2405,3),2)</f>
      </c>
      <c s="36" t="s">
        <v>55</v>
      </c>
      <c>
        <f>(M2405*21)/100</f>
      </c>
      <c t="s">
        <v>28</v>
      </c>
    </row>
    <row r="2406" spans="1:5" ht="12.75">
      <c r="A2406" s="35" t="s">
        <v>56</v>
      </c>
      <c r="E2406" s="39" t="s">
        <v>2785</v>
      </c>
    </row>
    <row r="2407" spans="1:5" ht="12.75">
      <c r="A2407" s="35" t="s">
        <v>57</v>
      </c>
      <c r="E2407" s="40" t="s">
        <v>5</v>
      </c>
    </row>
    <row r="2408" spans="1:5" ht="12.75">
      <c r="A2408" t="s">
        <v>58</v>
      </c>
      <c r="E2408" s="39" t="s">
        <v>5</v>
      </c>
    </row>
    <row r="2409" spans="1:16" ht="12.75">
      <c r="A2409" t="s">
        <v>50</v>
      </c>
      <c s="34" t="s">
        <v>2786</v>
      </c>
      <c s="34" t="s">
        <v>2787</v>
      </c>
      <c s="35" t="s">
        <v>5</v>
      </c>
      <c s="6" t="s">
        <v>2788</v>
      </c>
      <c s="36" t="s">
        <v>54</v>
      </c>
      <c s="37">
        <v>1</v>
      </c>
      <c s="36">
        <v>0</v>
      </c>
      <c s="36">
        <f>ROUND(G2409*H2409,6)</f>
      </c>
      <c r="L2409" s="38">
        <v>0</v>
      </c>
      <c s="32">
        <f>ROUND(ROUND(L2409,2)*ROUND(G2409,3),2)</f>
      </c>
      <c s="36" t="s">
        <v>55</v>
      </c>
      <c>
        <f>(M2409*21)/100</f>
      </c>
      <c t="s">
        <v>28</v>
      </c>
    </row>
    <row r="2410" spans="1:5" ht="12.75">
      <c r="A2410" s="35" t="s">
        <v>56</v>
      </c>
      <c r="E2410" s="39" t="s">
        <v>2788</v>
      </c>
    </row>
    <row r="2411" spans="1:5" ht="12.75">
      <c r="A2411" s="35" t="s">
        <v>57</v>
      </c>
      <c r="E2411" s="40" t="s">
        <v>5</v>
      </c>
    </row>
    <row r="2412" spans="1:5" ht="12.75">
      <c r="A2412" t="s">
        <v>58</v>
      </c>
      <c r="E2412" s="39" t="s">
        <v>5</v>
      </c>
    </row>
    <row r="2413" spans="1:16" ht="12.75">
      <c r="A2413" t="s">
        <v>50</v>
      </c>
      <c s="34" t="s">
        <v>2789</v>
      </c>
      <c s="34" t="s">
        <v>2790</v>
      </c>
      <c s="35" t="s">
        <v>5</v>
      </c>
      <c s="6" t="s">
        <v>2791</v>
      </c>
      <c s="36" t="s">
        <v>54</v>
      </c>
      <c s="37">
        <v>1</v>
      </c>
      <c s="36">
        <v>0</v>
      </c>
      <c s="36">
        <f>ROUND(G2413*H2413,6)</f>
      </c>
      <c r="L2413" s="38">
        <v>0</v>
      </c>
      <c s="32">
        <f>ROUND(ROUND(L2413,2)*ROUND(G2413,3),2)</f>
      </c>
      <c s="36" t="s">
        <v>55</v>
      </c>
      <c>
        <f>(M2413*21)/100</f>
      </c>
      <c t="s">
        <v>28</v>
      </c>
    </row>
    <row r="2414" spans="1:5" ht="12.75">
      <c r="A2414" s="35" t="s">
        <v>56</v>
      </c>
      <c r="E2414" s="39" t="s">
        <v>2791</v>
      </c>
    </row>
    <row r="2415" spans="1:5" ht="12.75">
      <c r="A2415" s="35" t="s">
        <v>57</v>
      </c>
      <c r="E2415" s="40" t="s">
        <v>5</v>
      </c>
    </row>
    <row r="2416" spans="1:5" ht="12.75">
      <c r="A2416" t="s">
        <v>58</v>
      </c>
      <c r="E2416" s="39" t="s">
        <v>5</v>
      </c>
    </row>
    <row r="2417" spans="1:16" ht="12.75">
      <c r="A2417" t="s">
        <v>50</v>
      </c>
      <c s="34" t="s">
        <v>2792</v>
      </c>
      <c s="34" t="s">
        <v>2793</v>
      </c>
      <c s="35" t="s">
        <v>5</v>
      </c>
      <c s="6" t="s">
        <v>2794</v>
      </c>
      <c s="36" t="s">
        <v>54</v>
      </c>
      <c s="37">
        <v>1</v>
      </c>
      <c s="36">
        <v>0</v>
      </c>
      <c s="36">
        <f>ROUND(G2417*H2417,6)</f>
      </c>
      <c r="L2417" s="38">
        <v>0</v>
      </c>
      <c s="32">
        <f>ROUND(ROUND(L2417,2)*ROUND(G2417,3),2)</f>
      </c>
      <c s="36" t="s">
        <v>55</v>
      </c>
      <c>
        <f>(M2417*21)/100</f>
      </c>
      <c t="s">
        <v>28</v>
      </c>
    </row>
    <row r="2418" spans="1:5" ht="12.75">
      <c r="A2418" s="35" t="s">
        <v>56</v>
      </c>
      <c r="E2418" s="39" t="s">
        <v>2794</v>
      </c>
    </row>
    <row r="2419" spans="1:5" ht="12.75">
      <c r="A2419" s="35" t="s">
        <v>57</v>
      </c>
      <c r="E2419" s="40" t="s">
        <v>5</v>
      </c>
    </row>
    <row r="2420" spans="1:5" ht="12.75">
      <c r="A2420" t="s">
        <v>58</v>
      </c>
      <c r="E2420" s="39" t="s">
        <v>5</v>
      </c>
    </row>
    <row r="2421" spans="1:16" ht="12.75">
      <c r="A2421" t="s">
        <v>50</v>
      </c>
      <c s="34" t="s">
        <v>2795</v>
      </c>
      <c s="34" t="s">
        <v>2796</v>
      </c>
      <c s="35" t="s">
        <v>5</v>
      </c>
      <c s="6" t="s">
        <v>2797</v>
      </c>
      <c s="36" t="s">
        <v>54</v>
      </c>
      <c s="37">
        <v>1</v>
      </c>
      <c s="36">
        <v>0</v>
      </c>
      <c s="36">
        <f>ROUND(G2421*H2421,6)</f>
      </c>
      <c r="L2421" s="38">
        <v>0</v>
      </c>
      <c s="32">
        <f>ROUND(ROUND(L2421,2)*ROUND(G2421,3),2)</f>
      </c>
      <c s="36" t="s">
        <v>55</v>
      </c>
      <c>
        <f>(M2421*21)/100</f>
      </c>
      <c t="s">
        <v>28</v>
      </c>
    </row>
    <row r="2422" spans="1:5" ht="12.75">
      <c r="A2422" s="35" t="s">
        <v>56</v>
      </c>
      <c r="E2422" s="39" t="s">
        <v>2797</v>
      </c>
    </row>
    <row r="2423" spans="1:5" ht="12.75">
      <c r="A2423" s="35" t="s">
        <v>57</v>
      </c>
      <c r="E2423" s="40" t="s">
        <v>5</v>
      </c>
    </row>
    <row r="2424" spans="1:5" ht="12.75">
      <c r="A2424" t="s">
        <v>58</v>
      </c>
      <c r="E2424" s="39" t="s">
        <v>5</v>
      </c>
    </row>
    <row r="2425" spans="1:16" ht="12.75">
      <c r="A2425" t="s">
        <v>50</v>
      </c>
      <c s="34" t="s">
        <v>2798</v>
      </c>
      <c s="34" t="s">
        <v>2799</v>
      </c>
      <c s="35" t="s">
        <v>5</v>
      </c>
      <c s="6" t="s">
        <v>2800</v>
      </c>
      <c s="36" t="s">
        <v>54</v>
      </c>
      <c s="37">
        <v>1</v>
      </c>
      <c s="36">
        <v>0</v>
      </c>
      <c s="36">
        <f>ROUND(G2425*H2425,6)</f>
      </c>
      <c r="L2425" s="38">
        <v>0</v>
      </c>
      <c s="32">
        <f>ROUND(ROUND(L2425,2)*ROUND(G2425,3),2)</f>
      </c>
      <c s="36" t="s">
        <v>55</v>
      </c>
      <c>
        <f>(M2425*21)/100</f>
      </c>
      <c t="s">
        <v>28</v>
      </c>
    </row>
    <row r="2426" spans="1:5" ht="12.75">
      <c r="A2426" s="35" t="s">
        <v>56</v>
      </c>
      <c r="E2426" s="39" t="s">
        <v>2800</v>
      </c>
    </row>
    <row r="2427" spans="1:5" ht="12.75">
      <c r="A2427" s="35" t="s">
        <v>57</v>
      </c>
      <c r="E2427" s="40" t="s">
        <v>5</v>
      </c>
    </row>
    <row r="2428" spans="1:5" ht="12.75">
      <c r="A2428" t="s">
        <v>58</v>
      </c>
      <c r="E2428" s="39" t="s">
        <v>5</v>
      </c>
    </row>
    <row r="2429" spans="1:16" ht="12.75">
      <c r="A2429" t="s">
        <v>50</v>
      </c>
      <c s="34" t="s">
        <v>2801</v>
      </c>
      <c s="34" t="s">
        <v>2802</v>
      </c>
      <c s="35" t="s">
        <v>5</v>
      </c>
      <c s="6" t="s">
        <v>2803</v>
      </c>
      <c s="36" t="s">
        <v>54</v>
      </c>
      <c s="37">
        <v>1</v>
      </c>
      <c s="36">
        <v>0</v>
      </c>
      <c s="36">
        <f>ROUND(G2429*H2429,6)</f>
      </c>
      <c r="L2429" s="38">
        <v>0</v>
      </c>
      <c s="32">
        <f>ROUND(ROUND(L2429,2)*ROUND(G2429,3),2)</f>
      </c>
      <c s="36" t="s">
        <v>55</v>
      </c>
      <c>
        <f>(M2429*21)/100</f>
      </c>
      <c t="s">
        <v>28</v>
      </c>
    </row>
    <row r="2430" spans="1:5" ht="12.75">
      <c r="A2430" s="35" t="s">
        <v>56</v>
      </c>
      <c r="E2430" s="39" t="s">
        <v>2803</v>
      </c>
    </row>
    <row r="2431" spans="1:5" ht="12.75">
      <c r="A2431" s="35" t="s">
        <v>57</v>
      </c>
      <c r="E2431" s="40" t="s">
        <v>5</v>
      </c>
    </row>
    <row r="2432" spans="1:5" ht="12.75">
      <c r="A2432" t="s">
        <v>58</v>
      </c>
      <c r="E2432" s="39" t="s">
        <v>5</v>
      </c>
    </row>
    <row r="2433" spans="1:16" ht="12.75">
      <c r="A2433" t="s">
        <v>50</v>
      </c>
      <c s="34" t="s">
        <v>2804</v>
      </c>
      <c s="34" t="s">
        <v>2805</v>
      </c>
      <c s="35" t="s">
        <v>5</v>
      </c>
      <c s="6" t="s">
        <v>2806</v>
      </c>
      <c s="36" t="s">
        <v>54</v>
      </c>
      <c s="37">
        <v>1</v>
      </c>
      <c s="36">
        <v>0</v>
      </c>
      <c s="36">
        <f>ROUND(G2433*H2433,6)</f>
      </c>
      <c r="L2433" s="38">
        <v>0</v>
      </c>
      <c s="32">
        <f>ROUND(ROUND(L2433,2)*ROUND(G2433,3),2)</f>
      </c>
      <c s="36" t="s">
        <v>55</v>
      </c>
      <c>
        <f>(M2433*21)/100</f>
      </c>
      <c t="s">
        <v>28</v>
      </c>
    </row>
    <row r="2434" spans="1:5" ht="12.75">
      <c r="A2434" s="35" t="s">
        <v>56</v>
      </c>
      <c r="E2434" s="39" t="s">
        <v>2806</v>
      </c>
    </row>
    <row r="2435" spans="1:5" ht="12.75">
      <c r="A2435" s="35" t="s">
        <v>57</v>
      </c>
      <c r="E2435" s="40" t="s">
        <v>5</v>
      </c>
    </row>
    <row r="2436" spans="1:5" ht="12.75">
      <c r="A2436" t="s">
        <v>58</v>
      </c>
      <c r="E2436" s="39" t="s">
        <v>5</v>
      </c>
    </row>
    <row r="2437" spans="1:16" ht="25.5">
      <c r="A2437" t="s">
        <v>50</v>
      </c>
      <c s="34" t="s">
        <v>2807</v>
      </c>
      <c s="34" t="s">
        <v>2808</v>
      </c>
      <c s="35" t="s">
        <v>5</v>
      </c>
      <c s="6" t="s">
        <v>2809</v>
      </c>
      <c s="36" t="s">
        <v>54</v>
      </c>
      <c s="37">
        <v>1</v>
      </c>
      <c s="36">
        <v>0</v>
      </c>
      <c s="36">
        <f>ROUND(G2437*H2437,6)</f>
      </c>
      <c r="L2437" s="38">
        <v>0</v>
      </c>
      <c s="32">
        <f>ROUND(ROUND(L2437,2)*ROUND(G2437,3),2)</f>
      </c>
      <c s="36" t="s">
        <v>55</v>
      </c>
      <c>
        <f>(M2437*21)/100</f>
      </c>
      <c t="s">
        <v>28</v>
      </c>
    </row>
    <row r="2438" spans="1:5" ht="25.5">
      <c r="A2438" s="35" t="s">
        <v>56</v>
      </c>
      <c r="E2438" s="39" t="s">
        <v>2809</v>
      </c>
    </row>
    <row r="2439" spans="1:5" ht="12.75">
      <c r="A2439" s="35" t="s">
        <v>57</v>
      </c>
      <c r="E2439" s="40" t="s">
        <v>5</v>
      </c>
    </row>
    <row r="2440" spans="1:5" ht="12.75">
      <c r="A2440" t="s">
        <v>58</v>
      </c>
      <c r="E2440" s="39" t="s">
        <v>5</v>
      </c>
    </row>
    <row r="2441" spans="1:16" ht="12.75">
      <c r="A2441" t="s">
        <v>50</v>
      </c>
      <c s="34" t="s">
        <v>2810</v>
      </c>
      <c s="34" t="s">
        <v>2811</v>
      </c>
      <c s="35" t="s">
        <v>5</v>
      </c>
      <c s="6" t="s">
        <v>2812</v>
      </c>
      <c s="36" t="s">
        <v>54</v>
      </c>
      <c s="37">
        <v>1</v>
      </c>
      <c s="36">
        <v>0</v>
      </c>
      <c s="36">
        <f>ROUND(G2441*H2441,6)</f>
      </c>
      <c r="L2441" s="38">
        <v>0</v>
      </c>
      <c s="32">
        <f>ROUND(ROUND(L2441,2)*ROUND(G2441,3),2)</f>
      </c>
      <c s="36" t="s">
        <v>55</v>
      </c>
      <c>
        <f>(M2441*21)/100</f>
      </c>
      <c t="s">
        <v>28</v>
      </c>
    </row>
    <row r="2442" spans="1:5" ht="12.75">
      <c r="A2442" s="35" t="s">
        <v>56</v>
      </c>
      <c r="E2442" s="39" t="s">
        <v>2812</v>
      </c>
    </row>
    <row r="2443" spans="1:5" ht="12.75">
      <c r="A2443" s="35" t="s">
        <v>57</v>
      </c>
      <c r="E2443" s="40" t="s">
        <v>5</v>
      </c>
    </row>
    <row r="2444" spans="1:5" ht="12.75">
      <c r="A2444" t="s">
        <v>58</v>
      </c>
      <c r="E2444" s="39" t="s">
        <v>5</v>
      </c>
    </row>
    <row r="2445" spans="1:16" ht="12.75">
      <c r="A2445" t="s">
        <v>50</v>
      </c>
      <c s="34" t="s">
        <v>2813</v>
      </c>
      <c s="34" t="s">
        <v>2814</v>
      </c>
      <c s="35" t="s">
        <v>5</v>
      </c>
      <c s="6" t="s">
        <v>2815</v>
      </c>
      <c s="36" t="s">
        <v>54</v>
      </c>
      <c s="37">
        <v>1</v>
      </c>
      <c s="36">
        <v>0</v>
      </c>
      <c s="36">
        <f>ROUND(G2445*H2445,6)</f>
      </c>
      <c r="L2445" s="38">
        <v>0</v>
      </c>
      <c s="32">
        <f>ROUND(ROUND(L2445,2)*ROUND(G2445,3),2)</f>
      </c>
      <c s="36" t="s">
        <v>55</v>
      </c>
      <c>
        <f>(M2445*21)/100</f>
      </c>
      <c t="s">
        <v>28</v>
      </c>
    </row>
    <row r="2446" spans="1:5" ht="12.75">
      <c r="A2446" s="35" t="s">
        <v>56</v>
      </c>
      <c r="E2446" s="39" t="s">
        <v>2815</v>
      </c>
    </row>
    <row r="2447" spans="1:5" ht="12.75">
      <c r="A2447" s="35" t="s">
        <v>57</v>
      </c>
      <c r="E2447" s="40" t="s">
        <v>5</v>
      </c>
    </row>
    <row r="2448" spans="1:5" ht="12.75">
      <c r="A2448" t="s">
        <v>58</v>
      </c>
      <c r="E2448" s="39" t="s">
        <v>5</v>
      </c>
    </row>
    <row r="2449" spans="1:16" ht="12.75">
      <c r="A2449" t="s">
        <v>50</v>
      </c>
      <c s="34" t="s">
        <v>2816</v>
      </c>
      <c s="34" t="s">
        <v>2817</v>
      </c>
      <c s="35" t="s">
        <v>5</v>
      </c>
      <c s="6" t="s">
        <v>2818</v>
      </c>
      <c s="36" t="s">
        <v>54</v>
      </c>
      <c s="37">
        <v>1</v>
      </c>
      <c s="36">
        <v>0</v>
      </c>
      <c s="36">
        <f>ROUND(G2449*H2449,6)</f>
      </c>
      <c r="L2449" s="38">
        <v>0</v>
      </c>
      <c s="32">
        <f>ROUND(ROUND(L2449,2)*ROUND(G2449,3),2)</f>
      </c>
      <c s="36" t="s">
        <v>55</v>
      </c>
      <c>
        <f>(M2449*21)/100</f>
      </c>
      <c t="s">
        <v>28</v>
      </c>
    </row>
    <row r="2450" spans="1:5" ht="12.75">
      <c r="A2450" s="35" t="s">
        <v>56</v>
      </c>
      <c r="E2450" s="39" t="s">
        <v>2818</v>
      </c>
    </row>
    <row r="2451" spans="1:5" ht="12.75">
      <c r="A2451" s="35" t="s">
        <v>57</v>
      </c>
      <c r="E2451" s="40" t="s">
        <v>5</v>
      </c>
    </row>
    <row r="2452" spans="1:5" ht="12.75">
      <c r="A2452" t="s">
        <v>58</v>
      </c>
      <c r="E2452" s="39" t="s">
        <v>5</v>
      </c>
    </row>
    <row r="2453" spans="1:16" ht="12.75">
      <c r="A2453" t="s">
        <v>50</v>
      </c>
      <c s="34" t="s">
        <v>1424</v>
      </c>
      <c s="34" t="s">
        <v>2819</v>
      </c>
      <c s="35" t="s">
        <v>5</v>
      </c>
      <c s="6" t="s">
        <v>2820</v>
      </c>
      <c s="36" t="s">
        <v>54</v>
      </c>
      <c s="37">
        <v>1</v>
      </c>
      <c s="36">
        <v>0</v>
      </c>
      <c s="36">
        <f>ROUND(G2453*H2453,6)</f>
      </c>
      <c r="L2453" s="38">
        <v>0</v>
      </c>
      <c s="32">
        <f>ROUND(ROUND(L2453,2)*ROUND(G2453,3),2)</f>
      </c>
      <c s="36" t="s">
        <v>55</v>
      </c>
      <c>
        <f>(M2453*21)/100</f>
      </c>
      <c t="s">
        <v>28</v>
      </c>
    </row>
    <row r="2454" spans="1:5" ht="12.75">
      <c r="A2454" s="35" t="s">
        <v>56</v>
      </c>
      <c r="E2454" s="39" t="s">
        <v>2820</v>
      </c>
    </row>
    <row r="2455" spans="1:5" ht="12.75">
      <c r="A2455" s="35" t="s">
        <v>57</v>
      </c>
      <c r="E2455" s="40" t="s">
        <v>5</v>
      </c>
    </row>
    <row r="2456" spans="1:5" ht="12.75">
      <c r="A2456" t="s">
        <v>58</v>
      </c>
      <c r="E2456" s="39" t="s">
        <v>5</v>
      </c>
    </row>
    <row r="2457" spans="1:16" ht="12.75">
      <c r="A2457" t="s">
        <v>50</v>
      </c>
      <c s="34" t="s">
        <v>1621</v>
      </c>
      <c s="34" t="s">
        <v>2821</v>
      </c>
      <c s="35" t="s">
        <v>5</v>
      </c>
      <c s="6" t="s">
        <v>2822</v>
      </c>
      <c s="36" t="s">
        <v>54</v>
      </c>
      <c s="37">
        <v>1</v>
      </c>
      <c s="36">
        <v>0</v>
      </c>
      <c s="36">
        <f>ROUND(G2457*H2457,6)</f>
      </c>
      <c r="L2457" s="38">
        <v>0</v>
      </c>
      <c s="32">
        <f>ROUND(ROUND(L2457,2)*ROUND(G2457,3),2)</f>
      </c>
      <c s="36" t="s">
        <v>55</v>
      </c>
      <c>
        <f>(M2457*21)/100</f>
      </c>
      <c t="s">
        <v>28</v>
      </c>
    </row>
    <row r="2458" spans="1:5" ht="12.75">
      <c r="A2458" s="35" t="s">
        <v>56</v>
      </c>
      <c r="E2458" s="39" t="s">
        <v>2822</v>
      </c>
    </row>
    <row r="2459" spans="1:5" ht="12.75">
      <c r="A2459" s="35" t="s">
        <v>57</v>
      </c>
      <c r="E2459" s="40" t="s">
        <v>5</v>
      </c>
    </row>
    <row r="2460" spans="1:5" ht="12.75">
      <c r="A2460" t="s">
        <v>58</v>
      </c>
      <c r="E2460" s="39" t="s">
        <v>5</v>
      </c>
    </row>
    <row r="2461" spans="1:16" ht="12.75">
      <c r="A2461" t="s">
        <v>50</v>
      </c>
      <c s="34" t="s">
        <v>1736</v>
      </c>
      <c s="34" t="s">
        <v>2823</v>
      </c>
      <c s="35" t="s">
        <v>5</v>
      </c>
      <c s="6" t="s">
        <v>2824</v>
      </c>
      <c s="36" t="s">
        <v>54</v>
      </c>
      <c s="37">
        <v>1</v>
      </c>
      <c s="36">
        <v>0</v>
      </c>
      <c s="36">
        <f>ROUND(G2461*H2461,6)</f>
      </c>
      <c r="L2461" s="38">
        <v>0</v>
      </c>
      <c s="32">
        <f>ROUND(ROUND(L2461,2)*ROUND(G2461,3),2)</f>
      </c>
      <c s="36" t="s">
        <v>55</v>
      </c>
      <c>
        <f>(M2461*21)/100</f>
      </c>
      <c t="s">
        <v>28</v>
      </c>
    </row>
    <row r="2462" spans="1:5" ht="12.75">
      <c r="A2462" s="35" t="s">
        <v>56</v>
      </c>
      <c r="E2462" s="39" t="s">
        <v>2824</v>
      </c>
    </row>
    <row r="2463" spans="1:5" ht="12.75">
      <c r="A2463" s="35" t="s">
        <v>57</v>
      </c>
      <c r="E2463" s="40" t="s">
        <v>5</v>
      </c>
    </row>
    <row r="2464" spans="1:5" ht="12.75">
      <c r="A2464" t="s">
        <v>58</v>
      </c>
      <c r="E2464" s="39" t="s">
        <v>5</v>
      </c>
    </row>
    <row r="2465" spans="1:16" ht="12.75">
      <c r="A2465" t="s">
        <v>50</v>
      </c>
      <c s="34" t="s">
        <v>1969</v>
      </c>
      <c s="34" t="s">
        <v>2825</v>
      </c>
      <c s="35" t="s">
        <v>5</v>
      </c>
      <c s="6" t="s">
        <v>2826</v>
      </c>
      <c s="36" t="s">
        <v>54</v>
      </c>
      <c s="37">
        <v>1</v>
      </c>
      <c s="36">
        <v>0</v>
      </c>
      <c s="36">
        <f>ROUND(G2465*H2465,6)</f>
      </c>
      <c r="L2465" s="38">
        <v>0</v>
      </c>
      <c s="32">
        <f>ROUND(ROUND(L2465,2)*ROUND(G2465,3),2)</f>
      </c>
      <c s="36" t="s">
        <v>55</v>
      </c>
      <c>
        <f>(M2465*21)/100</f>
      </c>
      <c t="s">
        <v>28</v>
      </c>
    </row>
    <row r="2466" spans="1:5" ht="12.75">
      <c r="A2466" s="35" t="s">
        <v>56</v>
      </c>
      <c r="E2466" s="39" t="s">
        <v>2826</v>
      </c>
    </row>
    <row r="2467" spans="1:5" ht="12.75">
      <c r="A2467" s="35" t="s">
        <v>57</v>
      </c>
      <c r="E2467" s="40" t="s">
        <v>5</v>
      </c>
    </row>
    <row r="2468" spans="1:5" ht="12.75">
      <c r="A2468" t="s">
        <v>58</v>
      </c>
      <c r="E2468" s="39" t="s">
        <v>5</v>
      </c>
    </row>
    <row r="2469" spans="1:16" ht="12.75">
      <c r="A2469" t="s">
        <v>50</v>
      </c>
      <c s="34" t="s">
        <v>2016</v>
      </c>
      <c s="34" t="s">
        <v>2827</v>
      </c>
      <c s="35" t="s">
        <v>5</v>
      </c>
      <c s="6" t="s">
        <v>2828</v>
      </c>
      <c s="36" t="s">
        <v>54</v>
      </c>
      <c s="37">
        <v>1</v>
      </c>
      <c s="36">
        <v>0</v>
      </c>
      <c s="36">
        <f>ROUND(G2469*H2469,6)</f>
      </c>
      <c r="L2469" s="38">
        <v>0</v>
      </c>
      <c s="32">
        <f>ROUND(ROUND(L2469,2)*ROUND(G2469,3),2)</f>
      </c>
      <c s="36" t="s">
        <v>55</v>
      </c>
      <c>
        <f>(M2469*21)/100</f>
      </c>
      <c t="s">
        <v>28</v>
      </c>
    </row>
    <row r="2470" spans="1:5" ht="12.75">
      <c r="A2470" s="35" t="s">
        <v>56</v>
      </c>
      <c r="E2470" s="39" t="s">
        <v>2828</v>
      </c>
    </row>
    <row r="2471" spans="1:5" ht="12.75">
      <c r="A2471" s="35" t="s">
        <v>57</v>
      </c>
      <c r="E2471" s="40" t="s">
        <v>5</v>
      </c>
    </row>
    <row r="2472" spans="1:5" ht="12.75">
      <c r="A2472" t="s">
        <v>58</v>
      </c>
      <c r="E2472" s="39" t="s">
        <v>5</v>
      </c>
    </row>
    <row r="2473" spans="1:16" ht="12.75">
      <c r="A2473" t="s">
        <v>50</v>
      </c>
      <c s="34" t="s">
        <v>2829</v>
      </c>
      <c s="34" t="s">
        <v>2830</v>
      </c>
      <c s="35" t="s">
        <v>5</v>
      </c>
      <c s="6" t="s">
        <v>2831</v>
      </c>
      <c s="36" t="s">
        <v>54</v>
      </c>
      <c s="37">
        <v>1</v>
      </c>
      <c s="36">
        <v>0</v>
      </c>
      <c s="36">
        <f>ROUND(G2473*H2473,6)</f>
      </c>
      <c r="L2473" s="38">
        <v>0</v>
      </c>
      <c s="32">
        <f>ROUND(ROUND(L2473,2)*ROUND(G2473,3),2)</f>
      </c>
      <c s="36" t="s">
        <v>55</v>
      </c>
      <c>
        <f>(M2473*21)/100</f>
      </c>
      <c t="s">
        <v>28</v>
      </c>
    </row>
    <row r="2474" spans="1:5" ht="12.75">
      <c r="A2474" s="35" t="s">
        <v>56</v>
      </c>
      <c r="E2474" s="39" t="s">
        <v>2831</v>
      </c>
    </row>
    <row r="2475" spans="1:5" ht="12.75">
      <c r="A2475" s="35" t="s">
        <v>57</v>
      </c>
      <c r="E2475" s="40" t="s">
        <v>5</v>
      </c>
    </row>
    <row r="2476" spans="1:5" ht="12.75">
      <c r="A2476" t="s">
        <v>58</v>
      </c>
      <c r="E2476" s="39" t="s">
        <v>5</v>
      </c>
    </row>
    <row r="2477" spans="1:16" ht="12.75">
      <c r="A2477" t="s">
        <v>50</v>
      </c>
      <c s="34" t="s">
        <v>2832</v>
      </c>
      <c s="34" t="s">
        <v>2833</v>
      </c>
      <c s="35" t="s">
        <v>5</v>
      </c>
      <c s="6" t="s">
        <v>2834</v>
      </c>
      <c s="36" t="s">
        <v>54</v>
      </c>
      <c s="37">
        <v>1</v>
      </c>
      <c s="36">
        <v>0</v>
      </c>
      <c s="36">
        <f>ROUND(G2477*H2477,6)</f>
      </c>
      <c r="L2477" s="38">
        <v>0</v>
      </c>
      <c s="32">
        <f>ROUND(ROUND(L2477,2)*ROUND(G2477,3),2)</f>
      </c>
      <c s="36" t="s">
        <v>55</v>
      </c>
      <c>
        <f>(M2477*21)/100</f>
      </c>
      <c t="s">
        <v>28</v>
      </c>
    </row>
    <row r="2478" spans="1:5" ht="12.75">
      <c r="A2478" s="35" t="s">
        <v>56</v>
      </c>
      <c r="E2478" s="39" t="s">
        <v>2834</v>
      </c>
    </row>
    <row r="2479" spans="1:5" ht="12.75">
      <c r="A2479" s="35" t="s">
        <v>57</v>
      </c>
      <c r="E2479" s="40" t="s">
        <v>5</v>
      </c>
    </row>
    <row r="2480" spans="1:5" ht="12.75">
      <c r="A2480" t="s">
        <v>58</v>
      </c>
      <c r="E2480" s="39" t="s">
        <v>5</v>
      </c>
    </row>
    <row r="2481" spans="1:16" ht="12.75">
      <c r="A2481" t="s">
        <v>50</v>
      </c>
      <c s="34" t="s">
        <v>2835</v>
      </c>
      <c s="34" t="s">
        <v>2836</v>
      </c>
      <c s="35" t="s">
        <v>5</v>
      </c>
      <c s="6" t="s">
        <v>2837</v>
      </c>
      <c s="36" t="s">
        <v>54</v>
      </c>
      <c s="37">
        <v>1</v>
      </c>
      <c s="36">
        <v>0</v>
      </c>
      <c s="36">
        <f>ROUND(G2481*H2481,6)</f>
      </c>
      <c r="L2481" s="38">
        <v>0</v>
      </c>
      <c s="32">
        <f>ROUND(ROUND(L2481,2)*ROUND(G2481,3),2)</f>
      </c>
      <c s="36" t="s">
        <v>55</v>
      </c>
      <c>
        <f>(M2481*21)/100</f>
      </c>
      <c t="s">
        <v>28</v>
      </c>
    </row>
    <row r="2482" spans="1:5" ht="12.75">
      <c r="A2482" s="35" t="s">
        <v>56</v>
      </c>
      <c r="E2482" s="39" t="s">
        <v>2837</v>
      </c>
    </row>
    <row r="2483" spans="1:5" ht="12.75">
      <c r="A2483" s="35" t="s">
        <v>57</v>
      </c>
      <c r="E2483" s="40" t="s">
        <v>5</v>
      </c>
    </row>
    <row r="2484" spans="1:5" ht="12.75">
      <c r="A2484" t="s">
        <v>58</v>
      </c>
      <c r="E2484" s="39" t="s">
        <v>5</v>
      </c>
    </row>
    <row r="2485" spans="1:16" ht="12.75">
      <c r="A2485" t="s">
        <v>50</v>
      </c>
      <c s="34" t="s">
        <v>2838</v>
      </c>
      <c s="34" t="s">
        <v>2839</v>
      </c>
      <c s="35" t="s">
        <v>5</v>
      </c>
      <c s="6" t="s">
        <v>2840</v>
      </c>
      <c s="36" t="s">
        <v>54</v>
      </c>
      <c s="37">
        <v>1</v>
      </c>
      <c s="36">
        <v>0</v>
      </c>
      <c s="36">
        <f>ROUND(G2485*H2485,6)</f>
      </c>
      <c r="L2485" s="38">
        <v>0</v>
      </c>
      <c s="32">
        <f>ROUND(ROUND(L2485,2)*ROUND(G2485,3),2)</f>
      </c>
      <c s="36" t="s">
        <v>55</v>
      </c>
      <c>
        <f>(M2485*21)/100</f>
      </c>
      <c t="s">
        <v>28</v>
      </c>
    </row>
    <row r="2486" spans="1:5" ht="12.75">
      <c r="A2486" s="35" t="s">
        <v>56</v>
      </c>
      <c r="E2486" s="39" t="s">
        <v>2840</v>
      </c>
    </row>
    <row r="2487" spans="1:5" ht="12.75">
      <c r="A2487" s="35" t="s">
        <v>57</v>
      </c>
      <c r="E2487" s="40" t="s">
        <v>5</v>
      </c>
    </row>
    <row r="2488" spans="1:5" ht="12.75">
      <c r="A2488" t="s">
        <v>58</v>
      </c>
      <c r="E2488" s="39" t="s">
        <v>5</v>
      </c>
    </row>
    <row r="2489" spans="1:16" ht="12.75">
      <c r="A2489" t="s">
        <v>50</v>
      </c>
      <c s="34" t="s">
        <v>2841</v>
      </c>
      <c s="34" t="s">
        <v>2842</v>
      </c>
      <c s="35" t="s">
        <v>5</v>
      </c>
      <c s="6" t="s">
        <v>2843</v>
      </c>
      <c s="36" t="s">
        <v>54</v>
      </c>
      <c s="37">
        <v>1</v>
      </c>
      <c s="36">
        <v>0</v>
      </c>
      <c s="36">
        <f>ROUND(G2489*H2489,6)</f>
      </c>
      <c r="L2489" s="38">
        <v>0</v>
      </c>
      <c s="32">
        <f>ROUND(ROUND(L2489,2)*ROUND(G2489,3),2)</f>
      </c>
      <c s="36" t="s">
        <v>55</v>
      </c>
      <c>
        <f>(M2489*21)/100</f>
      </c>
      <c t="s">
        <v>28</v>
      </c>
    </row>
    <row r="2490" spans="1:5" ht="12.75">
      <c r="A2490" s="35" t="s">
        <v>56</v>
      </c>
      <c r="E2490" s="39" t="s">
        <v>2843</v>
      </c>
    </row>
    <row r="2491" spans="1:5" ht="12.75">
      <c r="A2491" s="35" t="s">
        <v>57</v>
      </c>
      <c r="E2491" s="40" t="s">
        <v>5</v>
      </c>
    </row>
    <row r="2492" spans="1:5" ht="12.75">
      <c r="A2492" t="s">
        <v>58</v>
      </c>
      <c r="E2492" s="39" t="s">
        <v>5</v>
      </c>
    </row>
    <row r="2493" spans="1:16" ht="12.75">
      <c r="A2493" t="s">
        <v>50</v>
      </c>
      <c s="34" t="s">
        <v>2844</v>
      </c>
      <c s="34" t="s">
        <v>2845</v>
      </c>
      <c s="35" t="s">
        <v>5</v>
      </c>
      <c s="6" t="s">
        <v>2846</v>
      </c>
      <c s="36" t="s">
        <v>54</v>
      </c>
      <c s="37">
        <v>1</v>
      </c>
      <c s="36">
        <v>0</v>
      </c>
      <c s="36">
        <f>ROUND(G2493*H2493,6)</f>
      </c>
      <c r="L2493" s="38">
        <v>0</v>
      </c>
      <c s="32">
        <f>ROUND(ROUND(L2493,2)*ROUND(G2493,3),2)</f>
      </c>
      <c s="36" t="s">
        <v>55</v>
      </c>
      <c>
        <f>(M2493*21)/100</f>
      </c>
      <c t="s">
        <v>28</v>
      </c>
    </row>
    <row r="2494" spans="1:5" ht="12.75">
      <c r="A2494" s="35" t="s">
        <v>56</v>
      </c>
      <c r="E2494" s="39" t="s">
        <v>2846</v>
      </c>
    </row>
    <row r="2495" spans="1:5" ht="12.75">
      <c r="A2495" s="35" t="s">
        <v>57</v>
      </c>
      <c r="E2495" s="40" t="s">
        <v>5</v>
      </c>
    </row>
    <row r="2496" spans="1:5" ht="12.75">
      <c r="A2496" t="s">
        <v>58</v>
      </c>
      <c r="E2496" s="39" t="s">
        <v>5</v>
      </c>
    </row>
    <row r="2497" spans="1:16" ht="12.75">
      <c r="A2497" t="s">
        <v>50</v>
      </c>
      <c s="34" t="s">
        <v>2847</v>
      </c>
      <c s="34" t="s">
        <v>2848</v>
      </c>
      <c s="35" t="s">
        <v>5</v>
      </c>
      <c s="6" t="s">
        <v>2849</v>
      </c>
      <c s="36" t="s">
        <v>54</v>
      </c>
      <c s="37">
        <v>1</v>
      </c>
      <c s="36">
        <v>0</v>
      </c>
      <c s="36">
        <f>ROUND(G2497*H2497,6)</f>
      </c>
      <c r="L2497" s="38">
        <v>0</v>
      </c>
      <c s="32">
        <f>ROUND(ROUND(L2497,2)*ROUND(G2497,3),2)</f>
      </c>
      <c s="36" t="s">
        <v>55</v>
      </c>
      <c>
        <f>(M2497*21)/100</f>
      </c>
      <c t="s">
        <v>28</v>
      </c>
    </row>
    <row r="2498" spans="1:5" ht="12.75">
      <c r="A2498" s="35" t="s">
        <v>56</v>
      </c>
      <c r="E2498" s="39" t="s">
        <v>2849</v>
      </c>
    </row>
    <row r="2499" spans="1:5" ht="12.75">
      <c r="A2499" s="35" t="s">
        <v>57</v>
      </c>
      <c r="E2499" s="40" t="s">
        <v>5</v>
      </c>
    </row>
    <row r="2500" spans="1:5" ht="12.75">
      <c r="A2500" t="s">
        <v>58</v>
      </c>
      <c r="E2500" s="39" t="s">
        <v>5</v>
      </c>
    </row>
    <row r="2501" spans="1:16" ht="12.75">
      <c r="A2501" t="s">
        <v>50</v>
      </c>
      <c s="34" t="s">
        <v>2850</v>
      </c>
      <c s="34" t="s">
        <v>2851</v>
      </c>
      <c s="35" t="s">
        <v>5</v>
      </c>
      <c s="6" t="s">
        <v>2852</v>
      </c>
      <c s="36" t="s">
        <v>54</v>
      </c>
      <c s="37">
        <v>1</v>
      </c>
      <c s="36">
        <v>0</v>
      </c>
      <c s="36">
        <f>ROUND(G2501*H2501,6)</f>
      </c>
      <c r="L2501" s="38">
        <v>0</v>
      </c>
      <c s="32">
        <f>ROUND(ROUND(L2501,2)*ROUND(G2501,3),2)</f>
      </c>
      <c s="36" t="s">
        <v>55</v>
      </c>
      <c>
        <f>(M2501*21)/100</f>
      </c>
      <c t="s">
        <v>28</v>
      </c>
    </row>
    <row r="2502" spans="1:5" ht="12.75">
      <c r="A2502" s="35" t="s">
        <v>56</v>
      </c>
      <c r="E2502" s="39" t="s">
        <v>2852</v>
      </c>
    </row>
    <row r="2503" spans="1:5" ht="12.75">
      <c r="A2503" s="35" t="s">
        <v>57</v>
      </c>
      <c r="E2503" s="40" t="s">
        <v>5</v>
      </c>
    </row>
    <row r="2504" spans="1:5" ht="12.75">
      <c r="A2504" t="s">
        <v>58</v>
      </c>
      <c r="E2504" s="39" t="s">
        <v>5</v>
      </c>
    </row>
    <row r="2505" spans="1:16" ht="12.75">
      <c r="A2505" t="s">
        <v>50</v>
      </c>
      <c s="34" t="s">
        <v>2853</v>
      </c>
      <c s="34" t="s">
        <v>2854</v>
      </c>
      <c s="35" t="s">
        <v>5</v>
      </c>
      <c s="6" t="s">
        <v>2855</v>
      </c>
      <c s="36" t="s">
        <v>54</v>
      </c>
      <c s="37">
        <v>1</v>
      </c>
      <c s="36">
        <v>0</v>
      </c>
      <c s="36">
        <f>ROUND(G2505*H2505,6)</f>
      </c>
      <c r="L2505" s="38">
        <v>0</v>
      </c>
      <c s="32">
        <f>ROUND(ROUND(L2505,2)*ROUND(G2505,3),2)</f>
      </c>
      <c s="36" t="s">
        <v>55</v>
      </c>
      <c>
        <f>(M2505*21)/100</f>
      </c>
      <c t="s">
        <v>28</v>
      </c>
    </row>
    <row r="2506" spans="1:5" ht="12.75">
      <c r="A2506" s="35" t="s">
        <v>56</v>
      </c>
      <c r="E2506" s="39" t="s">
        <v>2855</v>
      </c>
    </row>
    <row r="2507" spans="1:5" ht="12.75">
      <c r="A2507" s="35" t="s">
        <v>57</v>
      </c>
      <c r="E2507" s="40" t="s">
        <v>5</v>
      </c>
    </row>
    <row r="2508" spans="1:5" ht="12.75">
      <c r="A2508" t="s">
        <v>58</v>
      </c>
      <c r="E2508" s="39" t="s">
        <v>5</v>
      </c>
    </row>
    <row r="2509" spans="1:16" ht="12.75">
      <c r="A2509" t="s">
        <v>50</v>
      </c>
      <c s="34" t="s">
        <v>2856</v>
      </c>
      <c s="34" t="s">
        <v>2857</v>
      </c>
      <c s="35" t="s">
        <v>5</v>
      </c>
      <c s="6" t="s">
        <v>2858</v>
      </c>
      <c s="36" t="s">
        <v>54</v>
      </c>
      <c s="37">
        <v>1</v>
      </c>
      <c s="36">
        <v>0</v>
      </c>
      <c s="36">
        <f>ROUND(G2509*H2509,6)</f>
      </c>
      <c r="L2509" s="38">
        <v>0</v>
      </c>
      <c s="32">
        <f>ROUND(ROUND(L2509,2)*ROUND(G2509,3),2)</f>
      </c>
      <c s="36" t="s">
        <v>55</v>
      </c>
      <c>
        <f>(M2509*21)/100</f>
      </c>
      <c t="s">
        <v>28</v>
      </c>
    </row>
    <row r="2510" spans="1:5" ht="12.75">
      <c r="A2510" s="35" t="s">
        <v>56</v>
      </c>
      <c r="E2510" s="39" t="s">
        <v>2858</v>
      </c>
    </row>
    <row r="2511" spans="1:5" ht="12.75">
      <c r="A2511" s="35" t="s">
        <v>57</v>
      </c>
      <c r="E2511" s="40" t="s">
        <v>5</v>
      </c>
    </row>
    <row r="2512" spans="1:5" ht="12.75">
      <c r="A2512" t="s">
        <v>58</v>
      </c>
      <c r="E2512" s="39" t="s">
        <v>5</v>
      </c>
    </row>
    <row r="2513" spans="1:16" ht="12.75">
      <c r="A2513" t="s">
        <v>50</v>
      </c>
      <c s="34" t="s">
        <v>2859</v>
      </c>
      <c s="34" t="s">
        <v>2860</v>
      </c>
      <c s="35" t="s">
        <v>5</v>
      </c>
      <c s="6" t="s">
        <v>2861</v>
      </c>
      <c s="36" t="s">
        <v>54</v>
      </c>
      <c s="37">
        <v>1</v>
      </c>
      <c s="36">
        <v>0</v>
      </c>
      <c s="36">
        <f>ROUND(G2513*H2513,6)</f>
      </c>
      <c r="L2513" s="38">
        <v>0</v>
      </c>
      <c s="32">
        <f>ROUND(ROUND(L2513,2)*ROUND(G2513,3),2)</f>
      </c>
      <c s="36" t="s">
        <v>55</v>
      </c>
      <c>
        <f>(M2513*21)/100</f>
      </c>
      <c t="s">
        <v>28</v>
      </c>
    </row>
    <row r="2514" spans="1:5" ht="12.75">
      <c r="A2514" s="35" t="s">
        <v>56</v>
      </c>
      <c r="E2514" s="39" t="s">
        <v>2861</v>
      </c>
    </row>
    <row r="2515" spans="1:5" ht="12.75">
      <c r="A2515" s="35" t="s">
        <v>57</v>
      </c>
      <c r="E2515" s="40" t="s">
        <v>5</v>
      </c>
    </row>
    <row r="2516" spans="1:5" ht="12.75">
      <c r="A2516" t="s">
        <v>58</v>
      </c>
      <c r="E2516" s="39" t="s">
        <v>5</v>
      </c>
    </row>
    <row r="2517" spans="1:16" ht="12.75">
      <c r="A2517" t="s">
        <v>50</v>
      </c>
      <c s="34" t="s">
        <v>2862</v>
      </c>
      <c s="34" t="s">
        <v>2863</v>
      </c>
      <c s="35" t="s">
        <v>5</v>
      </c>
      <c s="6" t="s">
        <v>2864</v>
      </c>
      <c s="36" t="s">
        <v>54</v>
      </c>
      <c s="37">
        <v>1</v>
      </c>
      <c s="36">
        <v>0</v>
      </c>
      <c s="36">
        <f>ROUND(G2517*H2517,6)</f>
      </c>
      <c r="L2517" s="38">
        <v>0</v>
      </c>
      <c s="32">
        <f>ROUND(ROUND(L2517,2)*ROUND(G2517,3),2)</f>
      </c>
      <c s="36" t="s">
        <v>55</v>
      </c>
      <c>
        <f>(M2517*21)/100</f>
      </c>
      <c t="s">
        <v>28</v>
      </c>
    </row>
    <row r="2518" spans="1:5" ht="12.75">
      <c r="A2518" s="35" t="s">
        <v>56</v>
      </c>
      <c r="E2518" s="39" t="s">
        <v>2864</v>
      </c>
    </row>
    <row r="2519" spans="1:5" ht="12.75">
      <c r="A2519" s="35" t="s">
        <v>57</v>
      </c>
      <c r="E2519" s="40" t="s">
        <v>5</v>
      </c>
    </row>
    <row r="2520" spans="1:5" ht="12.75">
      <c r="A2520" t="s">
        <v>58</v>
      </c>
      <c r="E2520" s="39" t="s">
        <v>5</v>
      </c>
    </row>
    <row r="2521" spans="1:16" ht="12.75">
      <c r="A2521" t="s">
        <v>50</v>
      </c>
      <c s="34" t="s">
        <v>2865</v>
      </c>
      <c s="34" t="s">
        <v>2866</v>
      </c>
      <c s="35" t="s">
        <v>5</v>
      </c>
      <c s="6" t="s">
        <v>2867</v>
      </c>
      <c s="36" t="s">
        <v>54</v>
      </c>
      <c s="37">
        <v>1</v>
      </c>
      <c s="36">
        <v>0</v>
      </c>
      <c s="36">
        <f>ROUND(G2521*H2521,6)</f>
      </c>
      <c r="L2521" s="38">
        <v>0</v>
      </c>
      <c s="32">
        <f>ROUND(ROUND(L2521,2)*ROUND(G2521,3),2)</f>
      </c>
      <c s="36" t="s">
        <v>55</v>
      </c>
      <c>
        <f>(M2521*21)/100</f>
      </c>
      <c t="s">
        <v>28</v>
      </c>
    </row>
    <row r="2522" spans="1:5" ht="12.75">
      <c r="A2522" s="35" t="s">
        <v>56</v>
      </c>
      <c r="E2522" s="39" t="s">
        <v>2867</v>
      </c>
    </row>
    <row r="2523" spans="1:5" ht="12.75">
      <c r="A2523" s="35" t="s">
        <v>57</v>
      </c>
      <c r="E2523" s="40" t="s">
        <v>5</v>
      </c>
    </row>
    <row r="2524" spans="1:5" ht="12.75">
      <c r="A2524" t="s">
        <v>58</v>
      </c>
      <c r="E2524" s="39" t="s">
        <v>5</v>
      </c>
    </row>
    <row r="2525" spans="1:16" ht="12.75">
      <c r="A2525" t="s">
        <v>50</v>
      </c>
      <c s="34" t="s">
        <v>2868</v>
      </c>
      <c s="34" t="s">
        <v>2869</v>
      </c>
      <c s="35" t="s">
        <v>5</v>
      </c>
      <c s="6" t="s">
        <v>2870</v>
      </c>
      <c s="36" t="s">
        <v>54</v>
      </c>
      <c s="37">
        <v>1</v>
      </c>
      <c s="36">
        <v>0</v>
      </c>
      <c s="36">
        <f>ROUND(G2525*H2525,6)</f>
      </c>
      <c r="L2525" s="38">
        <v>0</v>
      </c>
      <c s="32">
        <f>ROUND(ROUND(L2525,2)*ROUND(G2525,3),2)</f>
      </c>
      <c s="36" t="s">
        <v>55</v>
      </c>
      <c>
        <f>(M2525*21)/100</f>
      </c>
      <c t="s">
        <v>28</v>
      </c>
    </row>
    <row r="2526" spans="1:5" ht="12.75">
      <c r="A2526" s="35" t="s">
        <v>56</v>
      </c>
      <c r="E2526" s="39" t="s">
        <v>2870</v>
      </c>
    </row>
    <row r="2527" spans="1:5" ht="12.75">
      <c r="A2527" s="35" t="s">
        <v>57</v>
      </c>
      <c r="E2527" s="40" t="s">
        <v>5</v>
      </c>
    </row>
    <row r="2528" spans="1:5" ht="12.75">
      <c r="A2528" t="s">
        <v>58</v>
      </c>
      <c r="E2528" s="39" t="s">
        <v>5</v>
      </c>
    </row>
    <row r="2529" spans="1:16" ht="12.75">
      <c r="A2529" t="s">
        <v>50</v>
      </c>
      <c s="34" t="s">
        <v>2871</v>
      </c>
      <c s="34" t="s">
        <v>2872</v>
      </c>
      <c s="35" t="s">
        <v>5</v>
      </c>
      <c s="6" t="s">
        <v>2873</v>
      </c>
      <c s="36" t="s">
        <v>54</v>
      </c>
      <c s="37">
        <v>1</v>
      </c>
      <c s="36">
        <v>0</v>
      </c>
      <c s="36">
        <f>ROUND(G2529*H2529,6)</f>
      </c>
      <c r="L2529" s="38">
        <v>0</v>
      </c>
      <c s="32">
        <f>ROUND(ROUND(L2529,2)*ROUND(G2529,3),2)</f>
      </c>
      <c s="36" t="s">
        <v>55</v>
      </c>
      <c>
        <f>(M2529*21)/100</f>
      </c>
      <c t="s">
        <v>28</v>
      </c>
    </row>
    <row r="2530" spans="1:5" ht="12.75">
      <c r="A2530" s="35" t="s">
        <v>56</v>
      </c>
      <c r="E2530" s="39" t="s">
        <v>2873</v>
      </c>
    </row>
    <row r="2531" spans="1:5" ht="12.75">
      <c r="A2531" s="35" t="s">
        <v>57</v>
      </c>
      <c r="E2531" s="40" t="s">
        <v>5</v>
      </c>
    </row>
    <row r="2532" spans="1:5" ht="12.75">
      <c r="A2532" t="s">
        <v>58</v>
      </c>
      <c r="E2532" s="39" t="s">
        <v>5</v>
      </c>
    </row>
    <row r="2533" spans="1:16" ht="12.75">
      <c r="A2533" t="s">
        <v>50</v>
      </c>
      <c s="34" t="s">
        <v>2874</v>
      </c>
      <c s="34" t="s">
        <v>2875</v>
      </c>
      <c s="35" t="s">
        <v>5</v>
      </c>
      <c s="6" t="s">
        <v>2876</v>
      </c>
      <c s="36" t="s">
        <v>54</v>
      </c>
      <c s="37">
        <v>1</v>
      </c>
      <c s="36">
        <v>0</v>
      </c>
      <c s="36">
        <f>ROUND(G2533*H2533,6)</f>
      </c>
      <c r="L2533" s="38">
        <v>0</v>
      </c>
      <c s="32">
        <f>ROUND(ROUND(L2533,2)*ROUND(G2533,3),2)</f>
      </c>
      <c s="36" t="s">
        <v>55</v>
      </c>
      <c>
        <f>(M2533*21)/100</f>
      </c>
      <c t="s">
        <v>28</v>
      </c>
    </row>
    <row r="2534" spans="1:5" ht="12.75">
      <c r="A2534" s="35" t="s">
        <v>56</v>
      </c>
      <c r="E2534" s="39" t="s">
        <v>2876</v>
      </c>
    </row>
    <row r="2535" spans="1:5" ht="12.75">
      <c r="A2535" s="35" t="s">
        <v>57</v>
      </c>
      <c r="E2535" s="40" t="s">
        <v>5</v>
      </c>
    </row>
    <row r="2536" spans="1:5" ht="12.75">
      <c r="A2536" t="s">
        <v>58</v>
      </c>
      <c r="E2536" s="39" t="s">
        <v>5</v>
      </c>
    </row>
    <row r="2537" spans="1:16" ht="12.75">
      <c r="A2537" t="s">
        <v>50</v>
      </c>
      <c s="34" t="s">
        <v>2877</v>
      </c>
      <c s="34" t="s">
        <v>2878</v>
      </c>
      <c s="35" t="s">
        <v>5</v>
      </c>
      <c s="6" t="s">
        <v>2879</v>
      </c>
      <c s="36" t="s">
        <v>54</v>
      </c>
      <c s="37">
        <v>1</v>
      </c>
      <c s="36">
        <v>0</v>
      </c>
      <c s="36">
        <f>ROUND(G2537*H2537,6)</f>
      </c>
      <c r="L2537" s="38">
        <v>0</v>
      </c>
      <c s="32">
        <f>ROUND(ROUND(L2537,2)*ROUND(G2537,3),2)</f>
      </c>
      <c s="36" t="s">
        <v>55</v>
      </c>
      <c>
        <f>(M2537*21)/100</f>
      </c>
      <c t="s">
        <v>28</v>
      </c>
    </row>
    <row r="2538" spans="1:5" ht="12.75">
      <c r="A2538" s="35" t="s">
        <v>56</v>
      </c>
      <c r="E2538" s="39" t="s">
        <v>2879</v>
      </c>
    </row>
    <row r="2539" spans="1:5" ht="12.75">
      <c r="A2539" s="35" t="s">
        <v>57</v>
      </c>
      <c r="E2539" s="40" t="s">
        <v>5</v>
      </c>
    </row>
    <row r="2540" spans="1:5" ht="12.75">
      <c r="A2540" t="s">
        <v>58</v>
      </c>
      <c r="E2540" s="39" t="s">
        <v>5</v>
      </c>
    </row>
    <row r="2541" spans="1:16" ht="12.75">
      <c r="A2541" t="s">
        <v>50</v>
      </c>
      <c s="34" t="s">
        <v>2880</v>
      </c>
      <c s="34" t="s">
        <v>2881</v>
      </c>
      <c s="35" t="s">
        <v>5</v>
      </c>
      <c s="6" t="s">
        <v>2882</v>
      </c>
      <c s="36" t="s">
        <v>54</v>
      </c>
      <c s="37">
        <v>1</v>
      </c>
      <c s="36">
        <v>0</v>
      </c>
      <c s="36">
        <f>ROUND(G2541*H2541,6)</f>
      </c>
      <c r="L2541" s="38">
        <v>0</v>
      </c>
      <c s="32">
        <f>ROUND(ROUND(L2541,2)*ROUND(G2541,3),2)</f>
      </c>
      <c s="36" t="s">
        <v>55</v>
      </c>
      <c>
        <f>(M2541*21)/100</f>
      </c>
      <c t="s">
        <v>28</v>
      </c>
    </row>
    <row r="2542" spans="1:5" ht="12.75">
      <c r="A2542" s="35" t="s">
        <v>56</v>
      </c>
      <c r="E2542" s="39" t="s">
        <v>2882</v>
      </c>
    </row>
    <row r="2543" spans="1:5" ht="12.75">
      <c r="A2543" s="35" t="s">
        <v>57</v>
      </c>
      <c r="E2543" s="40" t="s">
        <v>5</v>
      </c>
    </row>
    <row r="2544" spans="1:5" ht="12.75">
      <c r="A2544" t="s">
        <v>58</v>
      </c>
      <c r="E2544" s="39" t="s">
        <v>5</v>
      </c>
    </row>
    <row r="2545" spans="1:16" ht="12.75">
      <c r="A2545" t="s">
        <v>50</v>
      </c>
      <c s="34" t="s">
        <v>2883</v>
      </c>
      <c s="34" t="s">
        <v>2884</v>
      </c>
      <c s="35" t="s">
        <v>5</v>
      </c>
      <c s="6" t="s">
        <v>2885</v>
      </c>
      <c s="36" t="s">
        <v>54</v>
      </c>
      <c s="37">
        <v>1</v>
      </c>
      <c s="36">
        <v>0</v>
      </c>
      <c s="36">
        <f>ROUND(G2545*H2545,6)</f>
      </c>
      <c r="L2545" s="38">
        <v>0</v>
      </c>
      <c s="32">
        <f>ROUND(ROUND(L2545,2)*ROUND(G2545,3),2)</f>
      </c>
      <c s="36" t="s">
        <v>55</v>
      </c>
      <c>
        <f>(M2545*21)/100</f>
      </c>
      <c t="s">
        <v>28</v>
      </c>
    </row>
    <row r="2546" spans="1:5" ht="12.75">
      <c r="A2546" s="35" t="s">
        <v>56</v>
      </c>
      <c r="E2546" s="39" t="s">
        <v>2885</v>
      </c>
    </row>
    <row r="2547" spans="1:5" ht="12.75">
      <c r="A2547" s="35" t="s">
        <v>57</v>
      </c>
      <c r="E2547" s="40" t="s">
        <v>5</v>
      </c>
    </row>
    <row r="2548" spans="1:5" ht="12.75">
      <c r="A2548" t="s">
        <v>58</v>
      </c>
      <c r="E2548" s="39" t="s">
        <v>5</v>
      </c>
    </row>
    <row r="2549" spans="1:16" ht="12.75">
      <c r="A2549" t="s">
        <v>50</v>
      </c>
      <c s="34" t="s">
        <v>2886</v>
      </c>
      <c s="34" t="s">
        <v>2887</v>
      </c>
      <c s="35" t="s">
        <v>5</v>
      </c>
      <c s="6" t="s">
        <v>2888</v>
      </c>
      <c s="36" t="s">
        <v>54</v>
      </c>
      <c s="37">
        <v>1</v>
      </c>
      <c s="36">
        <v>0</v>
      </c>
      <c s="36">
        <f>ROUND(G2549*H2549,6)</f>
      </c>
      <c r="L2549" s="38">
        <v>0</v>
      </c>
      <c s="32">
        <f>ROUND(ROUND(L2549,2)*ROUND(G2549,3),2)</f>
      </c>
      <c s="36" t="s">
        <v>55</v>
      </c>
      <c>
        <f>(M2549*21)/100</f>
      </c>
      <c t="s">
        <v>28</v>
      </c>
    </row>
    <row r="2550" spans="1:5" ht="12.75">
      <c r="A2550" s="35" t="s">
        <v>56</v>
      </c>
      <c r="E2550" s="39" t="s">
        <v>2888</v>
      </c>
    </row>
    <row r="2551" spans="1:5" ht="12.75">
      <c r="A2551" s="35" t="s">
        <v>57</v>
      </c>
      <c r="E2551" s="40" t="s">
        <v>5</v>
      </c>
    </row>
    <row r="2552" spans="1:5" ht="12.75">
      <c r="A2552" t="s">
        <v>58</v>
      </c>
      <c r="E2552" s="39" t="s">
        <v>5</v>
      </c>
    </row>
    <row r="2553" spans="1:16" ht="12.75">
      <c r="A2553" t="s">
        <v>50</v>
      </c>
      <c s="34" t="s">
        <v>2889</v>
      </c>
      <c s="34" t="s">
        <v>2890</v>
      </c>
      <c s="35" t="s">
        <v>5</v>
      </c>
      <c s="6" t="s">
        <v>2891</v>
      </c>
      <c s="36" t="s">
        <v>54</v>
      </c>
      <c s="37">
        <v>1</v>
      </c>
      <c s="36">
        <v>0</v>
      </c>
      <c s="36">
        <f>ROUND(G2553*H2553,6)</f>
      </c>
      <c r="L2553" s="38">
        <v>0</v>
      </c>
      <c s="32">
        <f>ROUND(ROUND(L2553,2)*ROUND(G2553,3),2)</f>
      </c>
      <c s="36" t="s">
        <v>55</v>
      </c>
      <c>
        <f>(M2553*21)/100</f>
      </c>
      <c t="s">
        <v>28</v>
      </c>
    </row>
    <row r="2554" spans="1:5" ht="12.75">
      <c r="A2554" s="35" t="s">
        <v>56</v>
      </c>
      <c r="E2554" s="39" t="s">
        <v>2891</v>
      </c>
    </row>
    <row r="2555" spans="1:5" ht="12.75">
      <c r="A2555" s="35" t="s">
        <v>57</v>
      </c>
      <c r="E2555" s="40" t="s">
        <v>5</v>
      </c>
    </row>
    <row r="2556" spans="1:5" ht="12.75">
      <c r="A2556" t="s">
        <v>58</v>
      </c>
      <c r="E2556" s="39" t="s">
        <v>5</v>
      </c>
    </row>
    <row r="2557" spans="1:16" ht="12.75">
      <c r="A2557" t="s">
        <v>50</v>
      </c>
      <c s="34" t="s">
        <v>2892</v>
      </c>
      <c s="34" t="s">
        <v>2893</v>
      </c>
      <c s="35" t="s">
        <v>5</v>
      </c>
      <c s="6" t="s">
        <v>2894</v>
      </c>
      <c s="36" t="s">
        <v>54</v>
      </c>
      <c s="37">
        <v>1</v>
      </c>
      <c s="36">
        <v>0</v>
      </c>
      <c s="36">
        <f>ROUND(G2557*H2557,6)</f>
      </c>
      <c r="L2557" s="38">
        <v>0</v>
      </c>
      <c s="32">
        <f>ROUND(ROUND(L2557,2)*ROUND(G2557,3),2)</f>
      </c>
      <c s="36" t="s">
        <v>55</v>
      </c>
      <c>
        <f>(M2557*21)/100</f>
      </c>
      <c t="s">
        <v>28</v>
      </c>
    </row>
    <row r="2558" spans="1:5" ht="12.75">
      <c r="A2558" s="35" t="s">
        <v>56</v>
      </c>
      <c r="E2558" s="39" t="s">
        <v>2894</v>
      </c>
    </row>
    <row r="2559" spans="1:5" ht="12.75">
      <c r="A2559" s="35" t="s">
        <v>57</v>
      </c>
      <c r="E2559" s="40" t="s">
        <v>5</v>
      </c>
    </row>
    <row r="2560" spans="1:5" ht="12.75">
      <c r="A2560" t="s">
        <v>58</v>
      </c>
      <c r="E2560" s="39" t="s">
        <v>5</v>
      </c>
    </row>
    <row r="2561" spans="1:16" ht="12.75">
      <c r="A2561" t="s">
        <v>50</v>
      </c>
      <c s="34" t="s">
        <v>2895</v>
      </c>
      <c s="34" t="s">
        <v>2896</v>
      </c>
      <c s="35" t="s">
        <v>5</v>
      </c>
      <c s="6" t="s">
        <v>2897</v>
      </c>
      <c s="36" t="s">
        <v>54</v>
      </c>
      <c s="37">
        <v>1</v>
      </c>
      <c s="36">
        <v>0</v>
      </c>
      <c s="36">
        <f>ROUND(G2561*H2561,6)</f>
      </c>
      <c r="L2561" s="38">
        <v>0</v>
      </c>
      <c s="32">
        <f>ROUND(ROUND(L2561,2)*ROUND(G2561,3),2)</f>
      </c>
      <c s="36" t="s">
        <v>55</v>
      </c>
      <c>
        <f>(M2561*21)/100</f>
      </c>
      <c t="s">
        <v>28</v>
      </c>
    </row>
    <row r="2562" spans="1:5" ht="12.75">
      <c r="A2562" s="35" t="s">
        <v>56</v>
      </c>
      <c r="E2562" s="39" t="s">
        <v>2897</v>
      </c>
    </row>
    <row r="2563" spans="1:5" ht="12.75">
      <c r="A2563" s="35" t="s">
        <v>57</v>
      </c>
      <c r="E2563" s="40" t="s">
        <v>5</v>
      </c>
    </row>
    <row r="2564" spans="1:5" ht="12.75">
      <c r="A2564" t="s">
        <v>58</v>
      </c>
      <c r="E2564" s="39" t="s">
        <v>5</v>
      </c>
    </row>
    <row r="2565" spans="1:16" ht="12.75">
      <c r="A2565" t="s">
        <v>50</v>
      </c>
      <c s="34" t="s">
        <v>2898</v>
      </c>
      <c s="34" t="s">
        <v>2899</v>
      </c>
      <c s="35" t="s">
        <v>5</v>
      </c>
      <c s="6" t="s">
        <v>2900</v>
      </c>
      <c s="36" t="s">
        <v>54</v>
      </c>
      <c s="37">
        <v>1</v>
      </c>
      <c s="36">
        <v>0</v>
      </c>
      <c s="36">
        <f>ROUND(G2565*H2565,6)</f>
      </c>
      <c r="L2565" s="38">
        <v>0</v>
      </c>
      <c s="32">
        <f>ROUND(ROUND(L2565,2)*ROUND(G2565,3),2)</f>
      </c>
      <c s="36" t="s">
        <v>55</v>
      </c>
      <c>
        <f>(M2565*21)/100</f>
      </c>
      <c t="s">
        <v>28</v>
      </c>
    </row>
    <row r="2566" spans="1:5" ht="12.75">
      <c r="A2566" s="35" t="s">
        <v>56</v>
      </c>
      <c r="E2566" s="39" t="s">
        <v>2900</v>
      </c>
    </row>
    <row r="2567" spans="1:5" ht="12.75">
      <c r="A2567" s="35" t="s">
        <v>57</v>
      </c>
      <c r="E2567" s="40" t="s">
        <v>5</v>
      </c>
    </row>
    <row r="2568" spans="1:5" ht="12.75">
      <c r="A2568" t="s">
        <v>58</v>
      </c>
      <c r="E2568" s="39" t="s">
        <v>5</v>
      </c>
    </row>
    <row r="2569" spans="1:16" ht="12.75">
      <c r="A2569" t="s">
        <v>50</v>
      </c>
      <c s="34" t="s">
        <v>2901</v>
      </c>
      <c s="34" t="s">
        <v>2902</v>
      </c>
      <c s="35" t="s">
        <v>5</v>
      </c>
      <c s="6" t="s">
        <v>2903</v>
      </c>
      <c s="36" t="s">
        <v>54</v>
      </c>
      <c s="37">
        <v>1</v>
      </c>
      <c s="36">
        <v>0</v>
      </c>
      <c s="36">
        <f>ROUND(G2569*H2569,6)</f>
      </c>
      <c r="L2569" s="38">
        <v>0</v>
      </c>
      <c s="32">
        <f>ROUND(ROUND(L2569,2)*ROUND(G2569,3),2)</f>
      </c>
      <c s="36" t="s">
        <v>55</v>
      </c>
      <c>
        <f>(M2569*21)/100</f>
      </c>
      <c t="s">
        <v>28</v>
      </c>
    </row>
    <row r="2570" spans="1:5" ht="12.75">
      <c r="A2570" s="35" t="s">
        <v>56</v>
      </c>
      <c r="E2570" s="39" t="s">
        <v>2903</v>
      </c>
    </row>
    <row r="2571" spans="1:5" ht="12.75">
      <c r="A2571" s="35" t="s">
        <v>57</v>
      </c>
      <c r="E2571" s="40" t="s">
        <v>5</v>
      </c>
    </row>
    <row r="2572" spans="1:5" ht="12.75">
      <c r="A2572" t="s">
        <v>58</v>
      </c>
      <c r="E2572" s="39" t="s">
        <v>5</v>
      </c>
    </row>
    <row r="2573" spans="1:16" ht="12.75">
      <c r="A2573" t="s">
        <v>50</v>
      </c>
      <c s="34" t="s">
        <v>2904</v>
      </c>
      <c s="34" t="s">
        <v>2905</v>
      </c>
      <c s="35" t="s">
        <v>5</v>
      </c>
      <c s="6" t="s">
        <v>2906</v>
      </c>
      <c s="36" t="s">
        <v>54</v>
      </c>
      <c s="37">
        <v>1</v>
      </c>
      <c s="36">
        <v>0</v>
      </c>
      <c s="36">
        <f>ROUND(G2573*H2573,6)</f>
      </c>
      <c r="L2573" s="38">
        <v>0</v>
      </c>
      <c s="32">
        <f>ROUND(ROUND(L2573,2)*ROUND(G2573,3),2)</f>
      </c>
      <c s="36" t="s">
        <v>55</v>
      </c>
      <c>
        <f>(M2573*21)/100</f>
      </c>
      <c t="s">
        <v>28</v>
      </c>
    </row>
    <row r="2574" spans="1:5" ht="12.75">
      <c r="A2574" s="35" t="s">
        <v>56</v>
      </c>
      <c r="E2574" s="39" t="s">
        <v>2906</v>
      </c>
    </row>
    <row r="2575" spans="1:5" ht="12.75">
      <c r="A2575" s="35" t="s">
        <v>57</v>
      </c>
      <c r="E2575" s="40" t="s">
        <v>5</v>
      </c>
    </row>
    <row r="2576" spans="1:5" ht="12.75">
      <c r="A2576" t="s">
        <v>58</v>
      </c>
      <c r="E2576" s="39" t="s">
        <v>5</v>
      </c>
    </row>
    <row r="2577" spans="1:16" ht="12.75">
      <c r="A2577" t="s">
        <v>50</v>
      </c>
      <c s="34" t="s">
        <v>2907</v>
      </c>
      <c s="34" t="s">
        <v>2908</v>
      </c>
      <c s="35" t="s">
        <v>5</v>
      </c>
      <c s="6" t="s">
        <v>2909</v>
      </c>
      <c s="36" t="s">
        <v>54</v>
      </c>
      <c s="37">
        <v>1</v>
      </c>
      <c s="36">
        <v>0</v>
      </c>
      <c s="36">
        <f>ROUND(G2577*H2577,6)</f>
      </c>
      <c r="L2577" s="38">
        <v>0</v>
      </c>
      <c s="32">
        <f>ROUND(ROUND(L2577,2)*ROUND(G2577,3),2)</f>
      </c>
      <c s="36" t="s">
        <v>55</v>
      </c>
      <c>
        <f>(M2577*21)/100</f>
      </c>
      <c t="s">
        <v>28</v>
      </c>
    </row>
    <row r="2578" spans="1:5" ht="12.75">
      <c r="A2578" s="35" t="s">
        <v>56</v>
      </c>
      <c r="E2578" s="39" t="s">
        <v>2909</v>
      </c>
    </row>
    <row r="2579" spans="1:5" ht="12.75">
      <c r="A2579" s="35" t="s">
        <v>57</v>
      </c>
      <c r="E2579" s="40" t="s">
        <v>5</v>
      </c>
    </row>
    <row r="2580" spans="1:5" ht="12.75">
      <c r="A2580" t="s">
        <v>58</v>
      </c>
      <c r="E2580" s="39" t="s">
        <v>5</v>
      </c>
    </row>
    <row r="2581" spans="1:16" ht="12.75">
      <c r="A2581" t="s">
        <v>50</v>
      </c>
      <c s="34" t="s">
        <v>2910</v>
      </c>
      <c s="34" t="s">
        <v>2911</v>
      </c>
      <c s="35" t="s">
        <v>5</v>
      </c>
      <c s="6" t="s">
        <v>2912</v>
      </c>
      <c s="36" t="s">
        <v>54</v>
      </c>
      <c s="37">
        <v>1</v>
      </c>
      <c s="36">
        <v>0</v>
      </c>
      <c s="36">
        <f>ROUND(G2581*H2581,6)</f>
      </c>
      <c r="L2581" s="38">
        <v>0</v>
      </c>
      <c s="32">
        <f>ROUND(ROUND(L2581,2)*ROUND(G2581,3),2)</f>
      </c>
      <c s="36" t="s">
        <v>55</v>
      </c>
      <c>
        <f>(M2581*21)/100</f>
      </c>
      <c t="s">
        <v>28</v>
      </c>
    </row>
    <row r="2582" spans="1:5" ht="12.75">
      <c r="A2582" s="35" t="s">
        <v>56</v>
      </c>
      <c r="E2582" s="39" t="s">
        <v>2912</v>
      </c>
    </row>
    <row r="2583" spans="1:5" ht="12.75">
      <c r="A2583" s="35" t="s">
        <v>57</v>
      </c>
      <c r="E2583" s="40" t="s">
        <v>5</v>
      </c>
    </row>
    <row r="2584" spans="1:5" ht="12.75">
      <c r="A2584" t="s">
        <v>58</v>
      </c>
      <c r="E2584" s="39" t="s">
        <v>5</v>
      </c>
    </row>
    <row r="2585" spans="1:16" ht="12.75">
      <c r="A2585" t="s">
        <v>50</v>
      </c>
      <c s="34" t="s">
        <v>2913</v>
      </c>
      <c s="34" t="s">
        <v>2914</v>
      </c>
      <c s="35" t="s">
        <v>5</v>
      </c>
      <c s="6" t="s">
        <v>2915</v>
      </c>
      <c s="36" t="s">
        <v>54</v>
      </c>
      <c s="37">
        <v>1</v>
      </c>
      <c s="36">
        <v>0</v>
      </c>
      <c s="36">
        <f>ROUND(G2585*H2585,6)</f>
      </c>
      <c r="L2585" s="38">
        <v>0</v>
      </c>
      <c s="32">
        <f>ROUND(ROUND(L2585,2)*ROUND(G2585,3),2)</f>
      </c>
      <c s="36" t="s">
        <v>55</v>
      </c>
      <c>
        <f>(M2585*21)/100</f>
      </c>
      <c t="s">
        <v>28</v>
      </c>
    </row>
    <row r="2586" spans="1:5" ht="12.75">
      <c r="A2586" s="35" t="s">
        <v>56</v>
      </c>
      <c r="E2586" s="39" t="s">
        <v>2915</v>
      </c>
    </row>
    <row r="2587" spans="1:5" ht="12.75">
      <c r="A2587" s="35" t="s">
        <v>57</v>
      </c>
      <c r="E2587" s="40" t="s">
        <v>5</v>
      </c>
    </row>
    <row r="2588" spans="1:5" ht="12.75">
      <c r="A2588" t="s">
        <v>58</v>
      </c>
      <c r="E2588" s="39" t="s">
        <v>5</v>
      </c>
    </row>
    <row r="2589" spans="1:16" ht="12.75">
      <c r="A2589" t="s">
        <v>50</v>
      </c>
      <c s="34" t="s">
        <v>2916</v>
      </c>
      <c s="34" t="s">
        <v>2917</v>
      </c>
      <c s="35" t="s">
        <v>5</v>
      </c>
      <c s="6" t="s">
        <v>2918</v>
      </c>
      <c s="36" t="s">
        <v>54</v>
      </c>
      <c s="37">
        <v>1</v>
      </c>
      <c s="36">
        <v>0</v>
      </c>
      <c s="36">
        <f>ROUND(G2589*H2589,6)</f>
      </c>
      <c r="L2589" s="38">
        <v>0</v>
      </c>
      <c s="32">
        <f>ROUND(ROUND(L2589,2)*ROUND(G2589,3),2)</f>
      </c>
      <c s="36" t="s">
        <v>55</v>
      </c>
      <c>
        <f>(M2589*21)/100</f>
      </c>
      <c t="s">
        <v>28</v>
      </c>
    </row>
    <row r="2590" spans="1:5" ht="12.75">
      <c r="A2590" s="35" t="s">
        <v>56</v>
      </c>
      <c r="E2590" s="39" t="s">
        <v>2918</v>
      </c>
    </row>
    <row r="2591" spans="1:5" ht="12.75">
      <c r="A2591" s="35" t="s">
        <v>57</v>
      </c>
      <c r="E2591" s="40" t="s">
        <v>5</v>
      </c>
    </row>
    <row r="2592" spans="1:5" ht="12.75">
      <c r="A2592" t="s">
        <v>58</v>
      </c>
      <c r="E2592" s="39" t="s">
        <v>5</v>
      </c>
    </row>
    <row r="2593" spans="1:16" ht="12.75">
      <c r="A2593" t="s">
        <v>50</v>
      </c>
      <c s="34" t="s">
        <v>2919</v>
      </c>
      <c s="34" t="s">
        <v>2920</v>
      </c>
      <c s="35" t="s">
        <v>5</v>
      </c>
      <c s="6" t="s">
        <v>2921</v>
      </c>
      <c s="36" t="s">
        <v>54</v>
      </c>
      <c s="37">
        <v>1</v>
      </c>
      <c s="36">
        <v>0</v>
      </c>
      <c s="36">
        <f>ROUND(G2593*H2593,6)</f>
      </c>
      <c r="L2593" s="38">
        <v>0</v>
      </c>
      <c s="32">
        <f>ROUND(ROUND(L2593,2)*ROUND(G2593,3),2)</f>
      </c>
      <c s="36" t="s">
        <v>55</v>
      </c>
      <c>
        <f>(M2593*21)/100</f>
      </c>
      <c t="s">
        <v>28</v>
      </c>
    </row>
    <row r="2594" spans="1:5" ht="12.75">
      <c r="A2594" s="35" t="s">
        <v>56</v>
      </c>
      <c r="E2594" s="39" t="s">
        <v>2921</v>
      </c>
    </row>
    <row r="2595" spans="1:5" ht="12.75">
      <c r="A2595" s="35" t="s">
        <v>57</v>
      </c>
      <c r="E2595" s="40" t="s">
        <v>5</v>
      </c>
    </row>
    <row r="2596" spans="1:5" ht="12.75">
      <c r="A2596" t="s">
        <v>58</v>
      </c>
      <c r="E2596" s="39" t="s">
        <v>5</v>
      </c>
    </row>
    <row r="2597" spans="1:16" ht="12.75">
      <c r="A2597" t="s">
        <v>50</v>
      </c>
      <c s="34" t="s">
        <v>2922</v>
      </c>
      <c s="34" t="s">
        <v>2923</v>
      </c>
      <c s="35" t="s">
        <v>5</v>
      </c>
      <c s="6" t="s">
        <v>2924</v>
      </c>
      <c s="36" t="s">
        <v>54</v>
      </c>
      <c s="37">
        <v>1</v>
      </c>
      <c s="36">
        <v>0</v>
      </c>
      <c s="36">
        <f>ROUND(G2597*H2597,6)</f>
      </c>
      <c r="L2597" s="38">
        <v>0</v>
      </c>
      <c s="32">
        <f>ROUND(ROUND(L2597,2)*ROUND(G2597,3),2)</f>
      </c>
      <c s="36" t="s">
        <v>55</v>
      </c>
      <c>
        <f>(M2597*21)/100</f>
      </c>
      <c t="s">
        <v>28</v>
      </c>
    </row>
    <row r="2598" spans="1:5" ht="12.75">
      <c r="A2598" s="35" t="s">
        <v>56</v>
      </c>
      <c r="E2598" s="39" t="s">
        <v>2924</v>
      </c>
    </row>
    <row r="2599" spans="1:5" ht="12.75">
      <c r="A2599" s="35" t="s">
        <v>57</v>
      </c>
      <c r="E2599" s="40" t="s">
        <v>5</v>
      </c>
    </row>
    <row r="2600" spans="1:5" ht="12.75">
      <c r="A2600" t="s">
        <v>58</v>
      </c>
      <c r="E2600" s="39" t="s">
        <v>5</v>
      </c>
    </row>
    <row r="2601" spans="1:16" ht="12.75">
      <c r="A2601" t="s">
        <v>50</v>
      </c>
      <c s="34" t="s">
        <v>2925</v>
      </c>
      <c s="34" t="s">
        <v>2926</v>
      </c>
      <c s="35" t="s">
        <v>5</v>
      </c>
      <c s="6" t="s">
        <v>2927</v>
      </c>
      <c s="36" t="s">
        <v>54</v>
      </c>
      <c s="37">
        <v>1</v>
      </c>
      <c s="36">
        <v>0</v>
      </c>
      <c s="36">
        <f>ROUND(G2601*H2601,6)</f>
      </c>
      <c r="L2601" s="38">
        <v>0</v>
      </c>
      <c s="32">
        <f>ROUND(ROUND(L2601,2)*ROUND(G2601,3),2)</f>
      </c>
      <c s="36" t="s">
        <v>55</v>
      </c>
      <c>
        <f>(M2601*21)/100</f>
      </c>
      <c t="s">
        <v>28</v>
      </c>
    </row>
    <row r="2602" spans="1:5" ht="12.75">
      <c r="A2602" s="35" t="s">
        <v>56</v>
      </c>
      <c r="E2602" s="39" t="s">
        <v>2927</v>
      </c>
    </row>
    <row r="2603" spans="1:5" ht="12.75">
      <c r="A2603" s="35" t="s">
        <v>57</v>
      </c>
      <c r="E2603" s="40" t="s">
        <v>5</v>
      </c>
    </row>
    <row r="2604" spans="1:5" ht="12.75">
      <c r="A2604" t="s">
        <v>58</v>
      </c>
      <c r="E2604" s="39" t="s">
        <v>5</v>
      </c>
    </row>
    <row r="2605" spans="1:16" ht="12.75">
      <c r="A2605" t="s">
        <v>50</v>
      </c>
      <c s="34" t="s">
        <v>2928</v>
      </c>
      <c s="34" t="s">
        <v>2929</v>
      </c>
      <c s="35" t="s">
        <v>5</v>
      </c>
      <c s="6" t="s">
        <v>2930</v>
      </c>
      <c s="36" t="s">
        <v>54</v>
      </c>
      <c s="37">
        <v>1</v>
      </c>
      <c s="36">
        <v>0</v>
      </c>
      <c s="36">
        <f>ROUND(G2605*H2605,6)</f>
      </c>
      <c r="L2605" s="38">
        <v>0</v>
      </c>
      <c s="32">
        <f>ROUND(ROUND(L2605,2)*ROUND(G2605,3),2)</f>
      </c>
      <c s="36" t="s">
        <v>55</v>
      </c>
      <c>
        <f>(M2605*21)/100</f>
      </c>
      <c t="s">
        <v>28</v>
      </c>
    </row>
    <row r="2606" spans="1:5" ht="12.75">
      <c r="A2606" s="35" t="s">
        <v>56</v>
      </c>
      <c r="E2606" s="39" t="s">
        <v>2930</v>
      </c>
    </row>
    <row r="2607" spans="1:5" ht="12.75">
      <c r="A2607" s="35" t="s">
        <v>57</v>
      </c>
      <c r="E2607" s="40" t="s">
        <v>5</v>
      </c>
    </row>
    <row r="2608" spans="1:5" ht="12.75">
      <c r="A2608" t="s">
        <v>58</v>
      </c>
      <c r="E2608" s="39" t="s">
        <v>5</v>
      </c>
    </row>
    <row r="2609" spans="1:16" ht="12.75">
      <c r="A2609" t="s">
        <v>50</v>
      </c>
      <c s="34" t="s">
        <v>2931</v>
      </c>
      <c s="34" t="s">
        <v>2932</v>
      </c>
      <c s="35" t="s">
        <v>5</v>
      </c>
      <c s="6" t="s">
        <v>2933</v>
      </c>
      <c s="36" t="s">
        <v>54</v>
      </c>
      <c s="37">
        <v>1</v>
      </c>
      <c s="36">
        <v>0</v>
      </c>
      <c s="36">
        <f>ROUND(G2609*H2609,6)</f>
      </c>
      <c r="L2609" s="38">
        <v>0</v>
      </c>
      <c s="32">
        <f>ROUND(ROUND(L2609,2)*ROUND(G2609,3),2)</f>
      </c>
      <c s="36" t="s">
        <v>55</v>
      </c>
      <c>
        <f>(M2609*21)/100</f>
      </c>
      <c t="s">
        <v>28</v>
      </c>
    </row>
    <row r="2610" spans="1:5" ht="12.75">
      <c r="A2610" s="35" t="s">
        <v>56</v>
      </c>
      <c r="E2610" s="39" t="s">
        <v>2933</v>
      </c>
    </row>
    <row r="2611" spans="1:5" ht="12.75">
      <c r="A2611" s="35" t="s">
        <v>57</v>
      </c>
      <c r="E2611" s="40" t="s">
        <v>5</v>
      </c>
    </row>
    <row r="2612" spans="1:5" ht="12.75">
      <c r="A2612" t="s">
        <v>58</v>
      </c>
      <c r="E2612" s="39" t="s">
        <v>5</v>
      </c>
    </row>
    <row r="2613" spans="1:16" ht="12.75">
      <c r="A2613" t="s">
        <v>50</v>
      </c>
      <c s="34" t="s">
        <v>2934</v>
      </c>
      <c s="34" t="s">
        <v>2935</v>
      </c>
      <c s="35" t="s">
        <v>5</v>
      </c>
      <c s="6" t="s">
        <v>2936</v>
      </c>
      <c s="36" t="s">
        <v>54</v>
      </c>
      <c s="37">
        <v>1</v>
      </c>
      <c s="36">
        <v>0</v>
      </c>
      <c s="36">
        <f>ROUND(G2613*H2613,6)</f>
      </c>
      <c r="L2613" s="38">
        <v>0</v>
      </c>
      <c s="32">
        <f>ROUND(ROUND(L2613,2)*ROUND(G2613,3),2)</f>
      </c>
      <c s="36" t="s">
        <v>55</v>
      </c>
      <c>
        <f>(M2613*21)/100</f>
      </c>
      <c t="s">
        <v>28</v>
      </c>
    </row>
    <row r="2614" spans="1:5" ht="12.75">
      <c r="A2614" s="35" t="s">
        <v>56</v>
      </c>
      <c r="E2614" s="39" t="s">
        <v>2936</v>
      </c>
    </row>
    <row r="2615" spans="1:5" ht="12.75">
      <c r="A2615" s="35" t="s">
        <v>57</v>
      </c>
      <c r="E2615" s="40" t="s">
        <v>5</v>
      </c>
    </row>
    <row r="2616" spans="1:5" ht="12.75">
      <c r="A2616" t="s">
        <v>58</v>
      </c>
      <c r="E2616" s="39" t="s">
        <v>5</v>
      </c>
    </row>
    <row r="2617" spans="1:16" ht="12.75">
      <c r="A2617" t="s">
        <v>50</v>
      </c>
      <c s="34" t="s">
        <v>2937</v>
      </c>
      <c s="34" t="s">
        <v>2938</v>
      </c>
      <c s="35" t="s">
        <v>5</v>
      </c>
      <c s="6" t="s">
        <v>2939</v>
      </c>
      <c s="36" t="s">
        <v>54</v>
      </c>
      <c s="37">
        <v>1</v>
      </c>
      <c s="36">
        <v>0</v>
      </c>
      <c s="36">
        <f>ROUND(G2617*H2617,6)</f>
      </c>
      <c r="L2617" s="38">
        <v>0</v>
      </c>
      <c s="32">
        <f>ROUND(ROUND(L2617,2)*ROUND(G2617,3),2)</f>
      </c>
      <c s="36" t="s">
        <v>55</v>
      </c>
      <c>
        <f>(M2617*21)/100</f>
      </c>
      <c t="s">
        <v>28</v>
      </c>
    </row>
    <row r="2618" spans="1:5" ht="12.75">
      <c r="A2618" s="35" t="s">
        <v>56</v>
      </c>
      <c r="E2618" s="39" t="s">
        <v>2939</v>
      </c>
    </row>
    <row r="2619" spans="1:5" ht="12.75">
      <c r="A2619" s="35" t="s">
        <v>57</v>
      </c>
      <c r="E2619" s="40" t="s">
        <v>5</v>
      </c>
    </row>
    <row r="2620" spans="1:5" ht="12.75">
      <c r="A2620" t="s">
        <v>58</v>
      </c>
      <c r="E2620" s="39" t="s">
        <v>5</v>
      </c>
    </row>
    <row r="2621" spans="1:16" ht="12.75">
      <c r="A2621" t="s">
        <v>50</v>
      </c>
      <c s="34" t="s">
        <v>2940</v>
      </c>
      <c s="34" t="s">
        <v>2941</v>
      </c>
      <c s="35" t="s">
        <v>5</v>
      </c>
      <c s="6" t="s">
        <v>2942</v>
      </c>
      <c s="36" t="s">
        <v>54</v>
      </c>
      <c s="37">
        <v>1</v>
      </c>
      <c s="36">
        <v>0</v>
      </c>
      <c s="36">
        <f>ROUND(G2621*H2621,6)</f>
      </c>
      <c r="L2621" s="38">
        <v>0</v>
      </c>
      <c s="32">
        <f>ROUND(ROUND(L2621,2)*ROUND(G2621,3),2)</f>
      </c>
      <c s="36" t="s">
        <v>55</v>
      </c>
      <c>
        <f>(M2621*21)/100</f>
      </c>
      <c t="s">
        <v>28</v>
      </c>
    </row>
    <row r="2622" spans="1:5" ht="12.75">
      <c r="A2622" s="35" t="s">
        <v>56</v>
      </c>
      <c r="E2622" s="39" t="s">
        <v>2942</v>
      </c>
    </row>
    <row r="2623" spans="1:5" ht="12.75">
      <c r="A2623" s="35" t="s">
        <v>57</v>
      </c>
      <c r="E2623" s="40" t="s">
        <v>5</v>
      </c>
    </row>
    <row r="2624" spans="1:5" ht="12.75">
      <c r="A2624" t="s">
        <v>58</v>
      </c>
      <c r="E2624" s="39" t="s">
        <v>5</v>
      </c>
    </row>
    <row r="2625" spans="1:16" ht="12.75">
      <c r="A2625" t="s">
        <v>50</v>
      </c>
      <c s="34" t="s">
        <v>2943</v>
      </c>
      <c s="34" t="s">
        <v>2944</v>
      </c>
      <c s="35" t="s">
        <v>5</v>
      </c>
      <c s="6" t="s">
        <v>2945</v>
      </c>
      <c s="36" t="s">
        <v>54</v>
      </c>
      <c s="37">
        <v>1</v>
      </c>
      <c s="36">
        <v>0</v>
      </c>
      <c s="36">
        <f>ROUND(G2625*H2625,6)</f>
      </c>
      <c r="L2625" s="38">
        <v>0</v>
      </c>
      <c s="32">
        <f>ROUND(ROUND(L2625,2)*ROUND(G2625,3),2)</f>
      </c>
      <c s="36" t="s">
        <v>55</v>
      </c>
      <c>
        <f>(M2625*21)/100</f>
      </c>
      <c t="s">
        <v>28</v>
      </c>
    </row>
    <row r="2626" spans="1:5" ht="12.75">
      <c r="A2626" s="35" t="s">
        <v>56</v>
      </c>
      <c r="E2626" s="39" t="s">
        <v>2945</v>
      </c>
    </row>
    <row r="2627" spans="1:5" ht="12.75">
      <c r="A2627" s="35" t="s">
        <v>57</v>
      </c>
      <c r="E2627" s="40" t="s">
        <v>5</v>
      </c>
    </row>
    <row r="2628" spans="1:5" ht="12.75">
      <c r="A2628" t="s">
        <v>58</v>
      </c>
      <c r="E2628" s="39" t="s">
        <v>5</v>
      </c>
    </row>
    <row r="2629" spans="1:16" ht="12.75">
      <c r="A2629" t="s">
        <v>50</v>
      </c>
      <c s="34" t="s">
        <v>2946</v>
      </c>
      <c s="34" t="s">
        <v>2947</v>
      </c>
      <c s="35" t="s">
        <v>5</v>
      </c>
      <c s="6" t="s">
        <v>2948</v>
      </c>
      <c s="36" t="s">
        <v>54</v>
      </c>
      <c s="37">
        <v>1</v>
      </c>
      <c s="36">
        <v>0</v>
      </c>
      <c s="36">
        <f>ROUND(G2629*H2629,6)</f>
      </c>
      <c r="L2629" s="38">
        <v>0</v>
      </c>
      <c s="32">
        <f>ROUND(ROUND(L2629,2)*ROUND(G2629,3),2)</f>
      </c>
      <c s="36" t="s">
        <v>55</v>
      </c>
      <c>
        <f>(M2629*21)/100</f>
      </c>
      <c t="s">
        <v>28</v>
      </c>
    </row>
    <row r="2630" spans="1:5" ht="12.75">
      <c r="A2630" s="35" t="s">
        <v>56</v>
      </c>
      <c r="E2630" s="39" t="s">
        <v>2948</v>
      </c>
    </row>
    <row r="2631" spans="1:5" ht="12.75">
      <c r="A2631" s="35" t="s">
        <v>57</v>
      </c>
      <c r="E2631" s="40" t="s">
        <v>5</v>
      </c>
    </row>
    <row r="2632" spans="1:5" ht="12.75">
      <c r="A2632" t="s">
        <v>58</v>
      </c>
      <c r="E2632" s="39" t="s">
        <v>5</v>
      </c>
    </row>
    <row r="2633" spans="1:16" ht="12.75">
      <c r="A2633" t="s">
        <v>50</v>
      </c>
      <c s="34" t="s">
        <v>2949</v>
      </c>
      <c s="34" t="s">
        <v>2950</v>
      </c>
      <c s="35" t="s">
        <v>5</v>
      </c>
      <c s="6" t="s">
        <v>2951</v>
      </c>
      <c s="36" t="s">
        <v>54</v>
      </c>
      <c s="37">
        <v>1</v>
      </c>
      <c s="36">
        <v>0</v>
      </c>
      <c s="36">
        <f>ROUND(G2633*H2633,6)</f>
      </c>
      <c r="L2633" s="38">
        <v>0</v>
      </c>
      <c s="32">
        <f>ROUND(ROUND(L2633,2)*ROUND(G2633,3),2)</f>
      </c>
      <c s="36" t="s">
        <v>55</v>
      </c>
      <c>
        <f>(M2633*21)/100</f>
      </c>
      <c t="s">
        <v>28</v>
      </c>
    </row>
    <row r="2634" spans="1:5" ht="12.75">
      <c r="A2634" s="35" t="s">
        <v>56</v>
      </c>
      <c r="E2634" s="39" t="s">
        <v>2951</v>
      </c>
    </row>
    <row r="2635" spans="1:5" ht="12.75">
      <c r="A2635" s="35" t="s">
        <v>57</v>
      </c>
      <c r="E2635" s="40" t="s">
        <v>5</v>
      </c>
    </row>
    <row r="2636" spans="1:5" ht="12.75">
      <c r="A2636" t="s">
        <v>58</v>
      </c>
      <c r="E2636" s="39" t="s">
        <v>5</v>
      </c>
    </row>
    <row r="2637" spans="1:16" ht="25.5">
      <c r="A2637" t="s">
        <v>50</v>
      </c>
      <c s="34" t="s">
        <v>2952</v>
      </c>
      <c s="34" t="s">
        <v>2953</v>
      </c>
      <c s="35" t="s">
        <v>5</v>
      </c>
      <c s="6" t="s">
        <v>2954</v>
      </c>
      <c s="36" t="s">
        <v>54</v>
      </c>
      <c s="37">
        <v>67</v>
      </c>
      <c s="36">
        <v>0</v>
      </c>
      <c s="36">
        <f>ROUND(G2637*H2637,6)</f>
      </c>
      <c r="L2637" s="38">
        <v>0</v>
      </c>
      <c s="32">
        <f>ROUND(ROUND(L2637,2)*ROUND(G2637,3),2)</f>
      </c>
      <c s="36" t="s">
        <v>184</v>
      </c>
      <c>
        <f>(M2637*21)/100</f>
      </c>
      <c t="s">
        <v>28</v>
      </c>
    </row>
    <row r="2638" spans="1:5" ht="25.5">
      <c r="A2638" s="35" t="s">
        <v>56</v>
      </c>
      <c r="E2638" s="39" t="s">
        <v>2954</v>
      </c>
    </row>
    <row r="2639" spans="1:5" ht="12.75">
      <c r="A2639" s="35" t="s">
        <v>57</v>
      </c>
      <c r="E2639" s="40" t="s">
        <v>5</v>
      </c>
    </row>
    <row r="2640" spans="1:5" ht="12.75">
      <c r="A2640" t="s">
        <v>58</v>
      </c>
      <c r="E2640" s="39" t="s">
        <v>5</v>
      </c>
    </row>
    <row r="2641" spans="1:16" ht="12.75">
      <c r="A2641" t="s">
        <v>50</v>
      </c>
      <c s="34" t="s">
        <v>2955</v>
      </c>
      <c s="34" t="s">
        <v>2956</v>
      </c>
      <c s="35" t="s">
        <v>5</v>
      </c>
      <c s="6" t="s">
        <v>2957</v>
      </c>
      <c s="36" t="s">
        <v>54</v>
      </c>
      <c s="37">
        <v>67</v>
      </c>
      <c s="36">
        <v>0.00092</v>
      </c>
      <c s="36">
        <f>ROUND(G2641*H2641,6)</f>
      </c>
      <c r="L2641" s="38">
        <v>0</v>
      </c>
      <c s="32">
        <f>ROUND(ROUND(L2641,2)*ROUND(G2641,3),2)</f>
      </c>
      <c s="36" t="s">
        <v>184</v>
      </c>
      <c>
        <f>(M2641*21)/100</f>
      </c>
      <c t="s">
        <v>28</v>
      </c>
    </row>
    <row r="2642" spans="1:5" ht="12.75">
      <c r="A2642" s="35" t="s">
        <v>56</v>
      </c>
      <c r="E2642" s="39" t="s">
        <v>2957</v>
      </c>
    </row>
    <row r="2643" spans="1:5" ht="12.75">
      <c r="A2643" s="35" t="s">
        <v>57</v>
      </c>
      <c r="E2643" s="40" t="s">
        <v>5</v>
      </c>
    </row>
    <row r="2644" spans="1:5" ht="12.75">
      <c r="A2644" t="s">
        <v>58</v>
      </c>
      <c r="E2644" s="39" t="s">
        <v>5</v>
      </c>
    </row>
    <row r="2645" spans="1:16" ht="25.5">
      <c r="A2645" t="s">
        <v>50</v>
      </c>
      <c s="34" t="s">
        <v>2958</v>
      </c>
      <c s="34" t="s">
        <v>2959</v>
      </c>
      <c s="35" t="s">
        <v>5</v>
      </c>
      <c s="6" t="s">
        <v>2960</v>
      </c>
      <c s="36" t="s">
        <v>54</v>
      </c>
      <c s="37">
        <v>3</v>
      </c>
      <c s="36">
        <v>0</v>
      </c>
      <c s="36">
        <f>ROUND(G2645*H2645,6)</f>
      </c>
      <c r="L2645" s="38">
        <v>0</v>
      </c>
      <c s="32">
        <f>ROUND(ROUND(L2645,2)*ROUND(G2645,3),2)</f>
      </c>
      <c s="36" t="s">
        <v>184</v>
      </c>
      <c>
        <f>(M2645*21)/100</f>
      </c>
      <c t="s">
        <v>28</v>
      </c>
    </row>
    <row r="2646" spans="1:5" ht="25.5">
      <c r="A2646" s="35" t="s">
        <v>56</v>
      </c>
      <c r="E2646" s="39" t="s">
        <v>2960</v>
      </c>
    </row>
    <row r="2647" spans="1:5" ht="51">
      <c r="A2647" s="35" t="s">
        <v>57</v>
      </c>
      <c r="E2647" s="40" t="s">
        <v>2961</v>
      </c>
    </row>
    <row r="2648" spans="1:5" ht="12.75">
      <c r="A2648" t="s">
        <v>58</v>
      </c>
      <c r="E2648" s="39" t="s">
        <v>5</v>
      </c>
    </row>
    <row r="2649" spans="1:16" ht="25.5">
      <c r="A2649" t="s">
        <v>50</v>
      </c>
      <c s="34" t="s">
        <v>2962</v>
      </c>
      <c s="34" t="s">
        <v>2963</v>
      </c>
      <c s="35" t="s">
        <v>5</v>
      </c>
      <c s="6" t="s">
        <v>2964</v>
      </c>
      <c s="36" t="s">
        <v>54</v>
      </c>
      <c s="37">
        <v>2</v>
      </c>
      <c s="36">
        <v>0</v>
      </c>
      <c s="36">
        <f>ROUND(G2649*H2649,6)</f>
      </c>
      <c r="L2649" s="38">
        <v>0</v>
      </c>
      <c s="32">
        <f>ROUND(ROUND(L2649,2)*ROUND(G2649,3),2)</f>
      </c>
      <c s="36" t="s">
        <v>184</v>
      </c>
      <c>
        <f>(M2649*21)/100</f>
      </c>
      <c t="s">
        <v>28</v>
      </c>
    </row>
    <row r="2650" spans="1:5" ht="25.5">
      <c r="A2650" s="35" t="s">
        <v>56</v>
      </c>
      <c r="E2650" s="39" t="s">
        <v>2964</v>
      </c>
    </row>
    <row r="2651" spans="1:5" ht="38.25">
      <c r="A2651" s="35" t="s">
        <v>57</v>
      </c>
      <c r="E2651" s="40" t="s">
        <v>2965</v>
      </c>
    </row>
    <row r="2652" spans="1:5" ht="12.75">
      <c r="A2652" t="s">
        <v>58</v>
      </c>
      <c r="E2652" s="39" t="s">
        <v>5</v>
      </c>
    </row>
    <row r="2653" spans="1:16" ht="25.5">
      <c r="A2653" t="s">
        <v>50</v>
      </c>
      <c s="34" t="s">
        <v>2966</v>
      </c>
      <c s="34" t="s">
        <v>2967</v>
      </c>
      <c s="35" t="s">
        <v>5</v>
      </c>
      <c s="6" t="s">
        <v>2968</v>
      </c>
      <c s="36" t="s">
        <v>74</v>
      </c>
      <c s="37">
        <v>1.326</v>
      </c>
      <c s="36">
        <v>0</v>
      </c>
      <c s="36">
        <f>ROUND(G2653*H2653,6)</f>
      </c>
      <c r="L2653" s="38">
        <v>0</v>
      </c>
      <c s="32">
        <f>ROUND(ROUND(L2653,2)*ROUND(G2653,3),2)</f>
      </c>
      <c s="36" t="s">
        <v>55</v>
      </c>
      <c>
        <f>(M2653*21)/100</f>
      </c>
      <c t="s">
        <v>28</v>
      </c>
    </row>
    <row r="2654" spans="1:5" ht="25.5">
      <c r="A2654" s="35" t="s">
        <v>56</v>
      </c>
      <c r="E2654" s="39" t="s">
        <v>2968</v>
      </c>
    </row>
    <row r="2655" spans="1:5" ht="25.5">
      <c r="A2655" s="35" t="s">
        <v>57</v>
      </c>
      <c r="E2655" s="40" t="s">
        <v>2969</v>
      </c>
    </row>
    <row r="2656" spans="1:5" ht="12.75">
      <c r="A2656" t="s">
        <v>58</v>
      </c>
      <c r="E2656" s="39" t="s">
        <v>5</v>
      </c>
    </row>
    <row r="2657" spans="1:16" ht="25.5">
      <c r="A2657" t="s">
        <v>50</v>
      </c>
      <c s="34" t="s">
        <v>2970</v>
      </c>
      <c s="34" t="s">
        <v>2971</v>
      </c>
      <c s="35" t="s">
        <v>5</v>
      </c>
      <c s="6" t="s">
        <v>2972</v>
      </c>
      <c s="36" t="s">
        <v>74</v>
      </c>
      <c s="37">
        <v>5.78</v>
      </c>
      <c s="36">
        <v>0</v>
      </c>
      <c s="36">
        <f>ROUND(G2657*H2657,6)</f>
      </c>
      <c r="L2657" s="38">
        <v>0</v>
      </c>
      <c s="32">
        <f>ROUND(ROUND(L2657,2)*ROUND(G2657,3),2)</f>
      </c>
      <c s="36" t="s">
        <v>55</v>
      </c>
      <c>
        <f>(M2657*21)/100</f>
      </c>
      <c t="s">
        <v>28</v>
      </c>
    </row>
    <row r="2658" spans="1:5" ht="25.5">
      <c r="A2658" s="35" t="s">
        <v>56</v>
      </c>
      <c r="E2658" s="39" t="s">
        <v>2972</v>
      </c>
    </row>
    <row r="2659" spans="1:5" ht="25.5">
      <c r="A2659" s="35" t="s">
        <v>57</v>
      </c>
      <c r="E2659" s="40" t="s">
        <v>2973</v>
      </c>
    </row>
    <row r="2660" spans="1:5" ht="12.75">
      <c r="A2660" t="s">
        <v>58</v>
      </c>
      <c r="E2660" s="39" t="s">
        <v>5</v>
      </c>
    </row>
    <row r="2661" spans="1:16" ht="25.5">
      <c r="A2661" t="s">
        <v>50</v>
      </c>
      <c s="34" t="s">
        <v>2974</v>
      </c>
      <c s="34" t="s">
        <v>2975</v>
      </c>
      <c s="35" t="s">
        <v>5</v>
      </c>
      <c s="6" t="s">
        <v>2976</v>
      </c>
      <c s="36" t="s">
        <v>74</v>
      </c>
      <c s="37">
        <v>66.415</v>
      </c>
      <c s="36">
        <v>0</v>
      </c>
      <c s="36">
        <f>ROUND(G2661*H2661,6)</f>
      </c>
      <c r="L2661" s="38">
        <v>0</v>
      </c>
      <c s="32">
        <f>ROUND(ROUND(L2661,2)*ROUND(G2661,3),2)</f>
      </c>
      <c s="36" t="s">
        <v>55</v>
      </c>
      <c>
        <f>(M2661*21)/100</f>
      </c>
      <c t="s">
        <v>28</v>
      </c>
    </row>
    <row r="2662" spans="1:5" ht="25.5">
      <c r="A2662" s="35" t="s">
        <v>56</v>
      </c>
      <c r="E2662" s="39" t="s">
        <v>2976</v>
      </c>
    </row>
    <row r="2663" spans="1:5" ht="25.5">
      <c r="A2663" s="35" t="s">
        <v>57</v>
      </c>
      <c r="E2663" s="40" t="s">
        <v>2977</v>
      </c>
    </row>
    <row r="2664" spans="1:5" ht="12.75">
      <c r="A2664" t="s">
        <v>58</v>
      </c>
      <c r="E2664" s="39" t="s">
        <v>5</v>
      </c>
    </row>
    <row r="2665" spans="1:16" ht="25.5">
      <c r="A2665" t="s">
        <v>50</v>
      </c>
      <c s="34" t="s">
        <v>2978</v>
      </c>
      <c s="34" t="s">
        <v>2979</v>
      </c>
      <c s="35" t="s">
        <v>5</v>
      </c>
      <c s="6" t="s">
        <v>2980</v>
      </c>
      <c s="36" t="s">
        <v>74</v>
      </c>
      <c s="37">
        <v>24.174</v>
      </c>
      <c s="36">
        <v>0</v>
      </c>
      <c s="36">
        <f>ROUND(G2665*H2665,6)</f>
      </c>
      <c r="L2665" s="38">
        <v>0</v>
      </c>
      <c s="32">
        <f>ROUND(ROUND(L2665,2)*ROUND(G2665,3),2)</f>
      </c>
      <c s="36" t="s">
        <v>55</v>
      </c>
      <c>
        <f>(M2665*21)/100</f>
      </c>
      <c t="s">
        <v>28</v>
      </c>
    </row>
    <row r="2666" spans="1:5" ht="25.5">
      <c r="A2666" s="35" t="s">
        <v>56</v>
      </c>
      <c r="E2666" s="39" t="s">
        <v>2980</v>
      </c>
    </row>
    <row r="2667" spans="1:5" ht="25.5">
      <c r="A2667" s="35" t="s">
        <v>57</v>
      </c>
      <c r="E2667" s="40" t="s">
        <v>2981</v>
      </c>
    </row>
    <row r="2668" spans="1:5" ht="12.75">
      <c r="A2668" t="s">
        <v>58</v>
      </c>
      <c r="E2668" s="39" t="s">
        <v>5</v>
      </c>
    </row>
    <row r="2669" spans="1:16" ht="12.75">
      <c r="A2669" t="s">
        <v>50</v>
      </c>
      <c s="34" t="s">
        <v>2982</v>
      </c>
      <c s="34" t="s">
        <v>2983</v>
      </c>
      <c s="35" t="s">
        <v>5</v>
      </c>
      <c s="6" t="s">
        <v>2984</v>
      </c>
      <c s="36" t="s">
        <v>124</v>
      </c>
      <c s="37">
        <v>1</v>
      </c>
      <c s="36">
        <v>0</v>
      </c>
      <c s="36">
        <f>ROUND(G2669*H2669,6)</f>
      </c>
      <c r="L2669" s="38">
        <v>0</v>
      </c>
      <c s="32">
        <f>ROUND(ROUND(L2669,2)*ROUND(G2669,3),2)</f>
      </c>
      <c s="36" t="s">
        <v>55</v>
      </c>
      <c>
        <f>(M2669*21)/100</f>
      </c>
      <c t="s">
        <v>28</v>
      </c>
    </row>
    <row r="2670" spans="1:5" ht="12.75">
      <c r="A2670" s="35" t="s">
        <v>56</v>
      </c>
      <c r="E2670" s="39" t="s">
        <v>2984</v>
      </c>
    </row>
    <row r="2671" spans="1:5" ht="12.75">
      <c r="A2671" s="35" t="s">
        <v>57</v>
      </c>
      <c r="E2671" s="40" t="s">
        <v>5</v>
      </c>
    </row>
    <row r="2672" spans="1:5" ht="12.75">
      <c r="A2672" t="s">
        <v>58</v>
      </c>
      <c r="E2672" s="39" t="s">
        <v>5</v>
      </c>
    </row>
    <row r="2673" spans="1:16" ht="12.75">
      <c r="A2673" t="s">
        <v>50</v>
      </c>
      <c s="34" t="s">
        <v>2985</v>
      </c>
      <c s="34" t="s">
        <v>2986</v>
      </c>
      <c s="35" t="s">
        <v>5</v>
      </c>
      <c s="6" t="s">
        <v>2987</v>
      </c>
      <c s="36" t="s">
        <v>108</v>
      </c>
      <c s="37">
        <v>1</v>
      </c>
      <c s="36">
        <v>0</v>
      </c>
      <c s="36">
        <f>ROUND(G2673*H2673,6)</f>
      </c>
      <c r="L2673" s="38">
        <v>0</v>
      </c>
      <c s="32">
        <f>ROUND(ROUND(L2673,2)*ROUND(G2673,3),2)</f>
      </c>
      <c s="36" t="s">
        <v>55</v>
      </c>
      <c>
        <f>(M2673*21)/100</f>
      </c>
      <c t="s">
        <v>28</v>
      </c>
    </row>
    <row r="2674" spans="1:5" ht="12.75">
      <c r="A2674" s="35" t="s">
        <v>56</v>
      </c>
      <c r="E2674" s="39" t="s">
        <v>2987</v>
      </c>
    </row>
    <row r="2675" spans="1:5" ht="25.5">
      <c r="A2675" s="35" t="s">
        <v>57</v>
      </c>
      <c r="E2675" s="40" t="s">
        <v>499</v>
      </c>
    </row>
    <row r="2676" spans="1:5" ht="12.75">
      <c r="A2676" t="s">
        <v>58</v>
      </c>
      <c r="E2676" s="39" t="s">
        <v>5</v>
      </c>
    </row>
    <row r="2677" spans="1:16" ht="12.75">
      <c r="A2677" t="s">
        <v>50</v>
      </c>
      <c s="34" t="s">
        <v>2988</v>
      </c>
      <c s="34" t="s">
        <v>2989</v>
      </c>
      <c s="35" t="s">
        <v>5</v>
      </c>
      <c s="6" t="s">
        <v>2990</v>
      </c>
      <c s="36" t="s">
        <v>108</v>
      </c>
      <c s="37">
        <v>1</v>
      </c>
      <c s="36">
        <v>0</v>
      </c>
      <c s="36">
        <f>ROUND(G2677*H2677,6)</f>
      </c>
      <c r="L2677" s="38">
        <v>0</v>
      </c>
      <c s="32">
        <f>ROUND(ROUND(L2677,2)*ROUND(G2677,3),2)</f>
      </c>
      <c s="36" t="s">
        <v>55</v>
      </c>
      <c>
        <f>(M2677*21)/100</f>
      </c>
      <c t="s">
        <v>28</v>
      </c>
    </row>
    <row r="2678" spans="1:5" ht="12.75">
      <c r="A2678" s="35" t="s">
        <v>56</v>
      </c>
      <c r="E2678" s="39" t="s">
        <v>2990</v>
      </c>
    </row>
    <row r="2679" spans="1:5" ht="25.5">
      <c r="A2679" s="35" t="s">
        <v>57</v>
      </c>
      <c r="E2679" s="40" t="s">
        <v>499</v>
      </c>
    </row>
    <row r="2680" spans="1:5" ht="12.75">
      <c r="A2680" t="s">
        <v>58</v>
      </c>
      <c r="E2680" s="39" t="s">
        <v>5</v>
      </c>
    </row>
    <row r="2681" spans="1:16" ht="12.75">
      <c r="A2681" t="s">
        <v>50</v>
      </c>
      <c s="34" t="s">
        <v>2991</v>
      </c>
      <c s="34" t="s">
        <v>2992</v>
      </c>
      <c s="35" t="s">
        <v>5</v>
      </c>
      <c s="6" t="s">
        <v>2990</v>
      </c>
      <c s="36" t="s">
        <v>108</v>
      </c>
      <c s="37">
        <v>1</v>
      </c>
      <c s="36">
        <v>0</v>
      </c>
      <c s="36">
        <f>ROUND(G2681*H2681,6)</f>
      </c>
      <c r="L2681" s="38">
        <v>0</v>
      </c>
      <c s="32">
        <f>ROUND(ROUND(L2681,2)*ROUND(G2681,3),2)</f>
      </c>
      <c s="36" t="s">
        <v>55</v>
      </c>
      <c>
        <f>(M2681*21)/100</f>
      </c>
      <c t="s">
        <v>28</v>
      </c>
    </row>
    <row r="2682" spans="1:5" ht="12.75">
      <c r="A2682" s="35" t="s">
        <v>56</v>
      </c>
      <c r="E2682" s="39" t="s">
        <v>2990</v>
      </c>
    </row>
    <row r="2683" spans="1:5" ht="25.5">
      <c r="A2683" s="35" t="s">
        <v>57</v>
      </c>
      <c r="E2683" s="40" t="s">
        <v>499</v>
      </c>
    </row>
    <row r="2684" spans="1:5" ht="12.75">
      <c r="A2684" t="s">
        <v>58</v>
      </c>
      <c r="E2684" s="39" t="s">
        <v>5</v>
      </c>
    </row>
    <row r="2685" spans="1:16" ht="12.75">
      <c r="A2685" t="s">
        <v>50</v>
      </c>
      <c s="34" t="s">
        <v>2993</v>
      </c>
      <c s="34" t="s">
        <v>2994</v>
      </c>
      <c s="35" t="s">
        <v>5</v>
      </c>
      <c s="6" t="s">
        <v>2995</v>
      </c>
      <c s="36" t="s">
        <v>108</v>
      </c>
      <c s="37">
        <v>1</v>
      </c>
      <c s="36">
        <v>0</v>
      </c>
      <c s="36">
        <f>ROUND(G2685*H2685,6)</f>
      </c>
      <c r="L2685" s="38">
        <v>0</v>
      </c>
      <c s="32">
        <f>ROUND(ROUND(L2685,2)*ROUND(G2685,3),2)</f>
      </c>
      <c s="36" t="s">
        <v>55</v>
      </c>
      <c>
        <f>(M2685*21)/100</f>
      </c>
      <c t="s">
        <v>28</v>
      </c>
    </row>
    <row r="2686" spans="1:5" ht="12.75">
      <c r="A2686" s="35" t="s">
        <v>56</v>
      </c>
      <c r="E2686" s="39" t="s">
        <v>2995</v>
      </c>
    </row>
    <row r="2687" spans="1:5" ht="25.5">
      <c r="A2687" s="35" t="s">
        <v>57</v>
      </c>
      <c r="E2687" s="40" t="s">
        <v>499</v>
      </c>
    </row>
    <row r="2688" spans="1:5" ht="12.75">
      <c r="A2688" t="s">
        <v>58</v>
      </c>
      <c r="E2688" s="39" t="s">
        <v>5</v>
      </c>
    </row>
    <row r="2689" spans="1:16" ht="12.75">
      <c r="A2689" t="s">
        <v>50</v>
      </c>
      <c s="34" t="s">
        <v>2996</v>
      </c>
      <c s="34" t="s">
        <v>2997</v>
      </c>
      <c s="35" t="s">
        <v>5</v>
      </c>
      <c s="6" t="s">
        <v>2998</v>
      </c>
      <c s="36" t="s">
        <v>108</v>
      </c>
      <c s="37">
        <v>1</v>
      </c>
      <c s="36">
        <v>0</v>
      </c>
      <c s="36">
        <f>ROUND(G2689*H2689,6)</f>
      </c>
      <c r="L2689" s="38">
        <v>0</v>
      </c>
      <c s="32">
        <f>ROUND(ROUND(L2689,2)*ROUND(G2689,3),2)</f>
      </c>
      <c s="36" t="s">
        <v>55</v>
      </c>
      <c>
        <f>(M2689*21)/100</f>
      </c>
      <c t="s">
        <v>28</v>
      </c>
    </row>
    <row r="2690" spans="1:5" ht="12.75">
      <c r="A2690" s="35" t="s">
        <v>56</v>
      </c>
      <c r="E2690" s="39" t="s">
        <v>2998</v>
      </c>
    </row>
    <row r="2691" spans="1:5" ht="25.5">
      <c r="A2691" s="35" t="s">
        <v>57</v>
      </c>
      <c r="E2691" s="40" t="s">
        <v>499</v>
      </c>
    </row>
    <row r="2692" spans="1:5" ht="12.75">
      <c r="A2692" t="s">
        <v>58</v>
      </c>
      <c r="E2692" s="39" t="s">
        <v>5</v>
      </c>
    </row>
    <row r="2693" spans="1:16" ht="12.75">
      <c r="A2693" t="s">
        <v>50</v>
      </c>
      <c s="34" t="s">
        <v>2999</v>
      </c>
      <c s="34" t="s">
        <v>3000</v>
      </c>
      <c s="35" t="s">
        <v>5</v>
      </c>
      <c s="6" t="s">
        <v>3001</v>
      </c>
      <c s="36" t="s">
        <v>108</v>
      </c>
      <c s="37">
        <v>1</v>
      </c>
      <c s="36">
        <v>0</v>
      </c>
      <c s="36">
        <f>ROUND(G2693*H2693,6)</f>
      </c>
      <c r="L2693" s="38">
        <v>0</v>
      </c>
      <c s="32">
        <f>ROUND(ROUND(L2693,2)*ROUND(G2693,3),2)</f>
      </c>
      <c s="36" t="s">
        <v>55</v>
      </c>
      <c>
        <f>(M2693*21)/100</f>
      </c>
      <c t="s">
        <v>28</v>
      </c>
    </row>
    <row r="2694" spans="1:5" ht="12.75">
      <c r="A2694" s="35" t="s">
        <v>56</v>
      </c>
      <c r="E2694" s="39" t="s">
        <v>3001</v>
      </c>
    </row>
    <row r="2695" spans="1:5" ht="25.5">
      <c r="A2695" s="35" t="s">
        <v>57</v>
      </c>
      <c r="E2695" s="40" t="s">
        <v>499</v>
      </c>
    </row>
    <row r="2696" spans="1:5" ht="12.75">
      <c r="A2696" t="s">
        <v>58</v>
      </c>
      <c r="E2696" s="39" t="s">
        <v>5</v>
      </c>
    </row>
    <row r="2697" spans="1:16" ht="12.75">
      <c r="A2697" t="s">
        <v>50</v>
      </c>
      <c s="34" t="s">
        <v>3002</v>
      </c>
      <c s="34" t="s">
        <v>3003</v>
      </c>
      <c s="35" t="s">
        <v>5</v>
      </c>
      <c s="6" t="s">
        <v>3004</v>
      </c>
      <c s="36" t="s">
        <v>108</v>
      </c>
      <c s="37">
        <v>1</v>
      </c>
      <c s="36">
        <v>0</v>
      </c>
      <c s="36">
        <f>ROUND(G2697*H2697,6)</f>
      </c>
      <c r="L2697" s="38">
        <v>0</v>
      </c>
      <c s="32">
        <f>ROUND(ROUND(L2697,2)*ROUND(G2697,3),2)</f>
      </c>
      <c s="36" t="s">
        <v>55</v>
      </c>
      <c>
        <f>(M2697*21)/100</f>
      </c>
      <c t="s">
        <v>28</v>
      </c>
    </row>
    <row r="2698" spans="1:5" ht="12.75">
      <c r="A2698" s="35" t="s">
        <v>56</v>
      </c>
      <c r="E2698" s="39" t="s">
        <v>3004</v>
      </c>
    </row>
    <row r="2699" spans="1:5" ht="25.5">
      <c r="A2699" s="35" t="s">
        <v>57</v>
      </c>
      <c r="E2699" s="40" t="s">
        <v>499</v>
      </c>
    </row>
    <row r="2700" spans="1:5" ht="12.75">
      <c r="A2700" t="s">
        <v>58</v>
      </c>
      <c r="E2700" s="39" t="s">
        <v>5</v>
      </c>
    </row>
    <row r="2701" spans="1:16" ht="12.75">
      <c r="A2701" t="s">
        <v>50</v>
      </c>
      <c s="34" t="s">
        <v>3005</v>
      </c>
      <c s="34" t="s">
        <v>3006</v>
      </c>
      <c s="35" t="s">
        <v>5</v>
      </c>
      <c s="6" t="s">
        <v>3007</v>
      </c>
      <c s="36" t="s">
        <v>108</v>
      </c>
      <c s="37">
        <v>1</v>
      </c>
      <c s="36">
        <v>0</v>
      </c>
      <c s="36">
        <f>ROUND(G2701*H2701,6)</f>
      </c>
      <c r="L2701" s="38">
        <v>0</v>
      </c>
      <c s="32">
        <f>ROUND(ROUND(L2701,2)*ROUND(G2701,3),2)</f>
      </c>
      <c s="36" t="s">
        <v>55</v>
      </c>
      <c>
        <f>(M2701*21)/100</f>
      </c>
      <c t="s">
        <v>28</v>
      </c>
    </row>
    <row r="2702" spans="1:5" ht="12.75">
      <c r="A2702" s="35" t="s">
        <v>56</v>
      </c>
      <c r="E2702" s="39" t="s">
        <v>3007</v>
      </c>
    </row>
    <row r="2703" spans="1:5" ht="25.5">
      <c r="A2703" s="35" t="s">
        <v>57</v>
      </c>
      <c r="E2703" s="40" t="s">
        <v>499</v>
      </c>
    </row>
    <row r="2704" spans="1:5" ht="12.75">
      <c r="A2704" t="s">
        <v>58</v>
      </c>
      <c r="E2704" s="39" t="s">
        <v>5</v>
      </c>
    </row>
    <row r="2705" spans="1:16" ht="12.75">
      <c r="A2705" t="s">
        <v>50</v>
      </c>
      <c s="34" t="s">
        <v>3008</v>
      </c>
      <c s="34" t="s">
        <v>3009</v>
      </c>
      <c s="35" t="s">
        <v>5</v>
      </c>
      <c s="6" t="s">
        <v>3010</v>
      </c>
      <c s="36" t="s">
        <v>54</v>
      </c>
      <c s="37">
        <v>1</v>
      </c>
      <c s="36">
        <v>0</v>
      </c>
      <c s="36">
        <f>ROUND(G2705*H2705,6)</f>
      </c>
      <c r="L2705" s="38">
        <v>0</v>
      </c>
      <c s="32">
        <f>ROUND(ROUND(L2705,2)*ROUND(G2705,3),2)</f>
      </c>
      <c s="36" t="s">
        <v>55</v>
      </c>
      <c>
        <f>(M2705*21)/100</f>
      </c>
      <c t="s">
        <v>28</v>
      </c>
    </row>
    <row r="2706" spans="1:5" ht="12.75">
      <c r="A2706" s="35" t="s">
        <v>56</v>
      </c>
      <c r="E2706" s="39" t="s">
        <v>3010</v>
      </c>
    </row>
    <row r="2707" spans="1:5" ht="12.75">
      <c r="A2707" s="35" t="s">
        <v>57</v>
      </c>
      <c r="E2707" s="40" t="s">
        <v>5</v>
      </c>
    </row>
    <row r="2708" spans="1:5" ht="12.75">
      <c r="A2708" t="s">
        <v>58</v>
      </c>
      <c r="E2708" s="39" t="s">
        <v>5</v>
      </c>
    </row>
    <row r="2709" spans="1:16" ht="12.75">
      <c r="A2709" t="s">
        <v>50</v>
      </c>
      <c s="34" t="s">
        <v>3011</v>
      </c>
      <c s="34" t="s">
        <v>3012</v>
      </c>
      <c s="35" t="s">
        <v>5</v>
      </c>
      <c s="6" t="s">
        <v>3013</v>
      </c>
      <c s="36" t="s">
        <v>54</v>
      </c>
      <c s="37">
        <v>3</v>
      </c>
      <c s="36">
        <v>0</v>
      </c>
      <c s="36">
        <f>ROUND(G2709*H2709,6)</f>
      </c>
      <c r="L2709" s="38">
        <v>0</v>
      </c>
      <c s="32">
        <f>ROUND(ROUND(L2709,2)*ROUND(G2709,3),2)</f>
      </c>
      <c s="36" t="s">
        <v>55</v>
      </c>
      <c>
        <f>(M2709*21)/100</f>
      </c>
      <c t="s">
        <v>28</v>
      </c>
    </row>
    <row r="2710" spans="1:5" ht="12.75">
      <c r="A2710" s="35" t="s">
        <v>56</v>
      </c>
      <c r="E2710" s="39" t="s">
        <v>3013</v>
      </c>
    </row>
    <row r="2711" spans="1:5" ht="12.75">
      <c r="A2711" s="35" t="s">
        <v>57</v>
      </c>
      <c r="E2711" s="40" t="s">
        <v>5</v>
      </c>
    </row>
    <row r="2712" spans="1:5" ht="12.75">
      <c r="A2712" t="s">
        <v>58</v>
      </c>
      <c r="E2712" s="39" t="s">
        <v>5</v>
      </c>
    </row>
    <row r="2713" spans="1:16" ht="12.75">
      <c r="A2713" t="s">
        <v>50</v>
      </c>
      <c s="34" t="s">
        <v>3014</v>
      </c>
      <c s="34" t="s">
        <v>3015</v>
      </c>
      <c s="35" t="s">
        <v>5</v>
      </c>
      <c s="6" t="s">
        <v>3016</v>
      </c>
      <c s="36" t="s">
        <v>54</v>
      </c>
      <c s="37">
        <v>1</v>
      </c>
      <c s="36">
        <v>0</v>
      </c>
      <c s="36">
        <f>ROUND(G2713*H2713,6)</f>
      </c>
      <c r="L2713" s="38">
        <v>0</v>
      </c>
      <c s="32">
        <f>ROUND(ROUND(L2713,2)*ROUND(G2713,3),2)</f>
      </c>
      <c s="36" t="s">
        <v>55</v>
      </c>
      <c>
        <f>(M2713*21)/100</f>
      </c>
      <c t="s">
        <v>28</v>
      </c>
    </row>
    <row r="2714" spans="1:5" ht="12.75">
      <c r="A2714" s="35" t="s">
        <v>56</v>
      </c>
      <c r="E2714" s="39" t="s">
        <v>3016</v>
      </c>
    </row>
    <row r="2715" spans="1:5" ht="12.75">
      <c r="A2715" s="35" t="s">
        <v>57</v>
      </c>
      <c r="E2715" s="40" t="s">
        <v>5</v>
      </c>
    </row>
    <row r="2716" spans="1:5" ht="12.75">
      <c r="A2716" t="s">
        <v>58</v>
      </c>
      <c r="E2716" s="39" t="s">
        <v>5</v>
      </c>
    </row>
    <row r="2717" spans="1:16" ht="25.5">
      <c r="A2717" t="s">
        <v>50</v>
      </c>
      <c s="34" t="s">
        <v>3017</v>
      </c>
      <c s="34" t="s">
        <v>3018</v>
      </c>
      <c s="35" t="s">
        <v>5</v>
      </c>
      <c s="6" t="s">
        <v>3019</v>
      </c>
      <c s="36" t="s">
        <v>54</v>
      </c>
      <c s="37">
        <v>5</v>
      </c>
      <c s="36">
        <v>0</v>
      </c>
      <c s="36">
        <f>ROUND(G2717*H2717,6)</f>
      </c>
      <c r="L2717" s="38">
        <v>0</v>
      </c>
      <c s="32">
        <f>ROUND(ROUND(L2717,2)*ROUND(G2717,3),2)</f>
      </c>
      <c s="36" t="s">
        <v>55</v>
      </c>
      <c>
        <f>(M2717*21)/100</f>
      </c>
      <c t="s">
        <v>28</v>
      </c>
    </row>
    <row r="2718" spans="1:5" ht="51">
      <c r="A2718" s="35" t="s">
        <v>56</v>
      </c>
      <c r="E2718" s="39" t="s">
        <v>3020</v>
      </c>
    </row>
    <row r="2719" spans="1:5" ht="12.75">
      <c r="A2719" s="35" t="s">
        <v>57</v>
      </c>
      <c r="E2719" s="40" t="s">
        <v>5</v>
      </c>
    </row>
    <row r="2720" spans="1:5" ht="12.75">
      <c r="A2720" t="s">
        <v>58</v>
      </c>
      <c r="E2720" s="39" t="s">
        <v>5</v>
      </c>
    </row>
    <row r="2721" spans="1:16" ht="25.5">
      <c r="A2721" t="s">
        <v>50</v>
      </c>
      <c s="34" t="s">
        <v>3021</v>
      </c>
      <c s="34" t="s">
        <v>3022</v>
      </c>
      <c s="35" t="s">
        <v>5</v>
      </c>
      <c s="6" t="s">
        <v>3023</v>
      </c>
      <c s="36" t="s">
        <v>470</v>
      </c>
      <c s="37">
        <v>10.399</v>
      </c>
      <c s="36">
        <v>0</v>
      </c>
      <c s="36">
        <f>ROUND(G2721*H2721,6)</f>
      </c>
      <c r="L2721" s="38">
        <v>0</v>
      </c>
      <c s="32">
        <f>ROUND(ROUND(L2721,2)*ROUND(G2721,3),2)</f>
      </c>
      <c s="36" t="s">
        <v>184</v>
      </c>
      <c>
        <f>(M2721*21)/100</f>
      </c>
      <c t="s">
        <v>28</v>
      </c>
    </row>
    <row r="2722" spans="1:5" ht="25.5">
      <c r="A2722" s="35" t="s">
        <v>56</v>
      </c>
      <c r="E2722" s="39" t="s">
        <v>3023</v>
      </c>
    </row>
    <row r="2723" spans="1:5" ht="12.75">
      <c r="A2723" s="35" t="s">
        <v>57</v>
      </c>
      <c r="E2723" s="40" t="s">
        <v>5</v>
      </c>
    </row>
    <row r="2724" spans="1:5" ht="12.75">
      <c r="A2724" t="s">
        <v>58</v>
      </c>
      <c r="E2724" s="39" t="s">
        <v>5</v>
      </c>
    </row>
    <row r="2725" spans="1:16" ht="38.25">
      <c r="A2725" t="s">
        <v>50</v>
      </c>
      <c s="34" t="s">
        <v>3024</v>
      </c>
      <c s="34" t="s">
        <v>3025</v>
      </c>
      <c s="35" t="s">
        <v>5</v>
      </c>
      <c s="6" t="s">
        <v>3026</v>
      </c>
      <c s="36" t="s">
        <v>470</v>
      </c>
      <c s="37">
        <v>10.399</v>
      </c>
      <c s="36">
        <v>0</v>
      </c>
      <c s="36">
        <f>ROUND(G2725*H2725,6)</f>
      </c>
      <c r="L2725" s="38">
        <v>0</v>
      </c>
      <c s="32">
        <f>ROUND(ROUND(L2725,2)*ROUND(G2725,3),2)</f>
      </c>
      <c s="36" t="s">
        <v>184</v>
      </c>
      <c>
        <f>(M2725*21)/100</f>
      </c>
      <c t="s">
        <v>28</v>
      </c>
    </row>
    <row r="2726" spans="1:5" ht="38.25">
      <c r="A2726" s="35" t="s">
        <v>56</v>
      </c>
      <c r="E2726" s="39" t="s">
        <v>3027</v>
      </c>
    </row>
    <row r="2727" spans="1:5" ht="12.75">
      <c r="A2727" s="35" t="s">
        <v>57</v>
      </c>
      <c r="E2727" s="40" t="s">
        <v>5</v>
      </c>
    </row>
    <row r="2728" spans="1:5" ht="12.75">
      <c r="A2728" t="s">
        <v>58</v>
      </c>
      <c r="E2728" s="39" t="s">
        <v>5</v>
      </c>
    </row>
    <row r="2729" spans="1:16" ht="38.25">
      <c r="A2729" t="s">
        <v>50</v>
      </c>
      <c s="34" t="s">
        <v>3028</v>
      </c>
      <c s="34" t="s">
        <v>3029</v>
      </c>
      <c s="35" t="s">
        <v>5</v>
      </c>
      <c s="6" t="s">
        <v>3030</v>
      </c>
      <c s="36" t="s">
        <v>470</v>
      </c>
      <c s="37">
        <v>10.399</v>
      </c>
      <c s="36">
        <v>0</v>
      </c>
      <c s="36">
        <f>ROUND(G2729*H2729,6)</f>
      </c>
      <c r="L2729" s="38">
        <v>0</v>
      </c>
      <c s="32">
        <f>ROUND(ROUND(L2729,2)*ROUND(G2729,3),2)</f>
      </c>
      <c s="36" t="s">
        <v>184</v>
      </c>
      <c>
        <f>(M2729*21)/100</f>
      </c>
      <c t="s">
        <v>28</v>
      </c>
    </row>
    <row r="2730" spans="1:5" ht="38.25">
      <c r="A2730" s="35" t="s">
        <v>56</v>
      </c>
      <c r="E2730" s="39" t="s">
        <v>3031</v>
      </c>
    </row>
    <row r="2731" spans="1:5" ht="12.75">
      <c r="A2731" s="35" t="s">
        <v>57</v>
      </c>
      <c r="E2731" s="40" t="s">
        <v>5</v>
      </c>
    </row>
    <row r="2732" spans="1:5" ht="12.75">
      <c r="A2732" t="s">
        <v>58</v>
      </c>
      <c r="E2732" s="39" t="s">
        <v>5</v>
      </c>
    </row>
    <row r="2733" spans="1:13" ht="12.75">
      <c r="A2733" t="s">
        <v>47</v>
      </c>
      <c r="C2733" s="31" t="s">
        <v>2829</v>
      </c>
      <c r="E2733" s="33" t="s">
        <v>3032</v>
      </c>
      <c r="J2733" s="32">
        <f>0</f>
      </c>
      <c s="32">
        <f>0</f>
      </c>
      <c s="32">
        <f>0+L2734+L2738+L2742+L2746+L2750+L2754+L2758+L2762+L2766+L2770+L2774+L2778+L2782+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f>
      </c>
      <c s="32">
        <f>0+M2734+M2738+M2742+M2746+M2750+M2754+M2758+M2762+M2766+M2770+M2774+M2778+M2782+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f>
      </c>
    </row>
    <row r="2734" spans="1:16" ht="12.75">
      <c r="A2734" t="s">
        <v>50</v>
      </c>
      <c s="34" t="s">
        <v>3033</v>
      </c>
      <c s="34" t="s">
        <v>3034</v>
      </c>
      <c s="35" t="s">
        <v>5</v>
      </c>
      <c s="6" t="s">
        <v>3035</v>
      </c>
      <c s="36" t="s">
        <v>93</v>
      </c>
      <c s="37">
        <v>29.4</v>
      </c>
      <c s="36">
        <v>0</v>
      </c>
      <c s="36">
        <f>ROUND(G2734*H2734,6)</f>
      </c>
      <c r="L2734" s="38">
        <v>0</v>
      </c>
      <c s="32">
        <f>ROUND(ROUND(L2734,2)*ROUND(G2734,3),2)</f>
      </c>
      <c s="36" t="s">
        <v>184</v>
      </c>
      <c>
        <f>(M2734*21)/100</f>
      </c>
      <c t="s">
        <v>28</v>
      </c>
    </row>
    <row r="2735" spans="1:5" ht="12.75">
      <c r="A2735" s="35" t="s">
        <v>56</v>
      </c>
      <c r="E2735" s="39" t="s">
        <v>3035</v>
      </c>
    </row>
    <row r="2736" spans="1:5" ht="25.5">
      <c r="A2736" s="35" t="s">
        <v>57</v>
      </c>
      <c r="E2736" s="40" t="s">
        <v>3036</v>
      </c>
    </row>
    <row r="2737" spans="1:5" ht="12.75">
      <c r="A2737" t="s">
        <v>58</v>
      </c>
      <c r="E2737" s="39" t="s">
        <v>5</v>
      </c>
    </row>
    <row r="2738" spans="1:16" ht="12.75">
      <c r="A2738" t="s">
        <v>50</v>
      </c>
      <c s="34" t="s">
        <v>3037</v>
      </c>
      <c s="34" t="s">
        <v>3038</v>
      </c>
      <c s="35" t="s">
        <v>5</v>
      </c>
      <c s="6" t="s">
        <v>3039</v>
      </c>
      <c s="36" t="s">
        <v>74</v>
      </c>
      <c s="37">
        <v>1247.41</v>
      </c>
      <c s="36">
        <v>0</v>
      </c>
      <c s="36">
        <f>ROUND(G2738*H2738,6)</f>
      </c>
      <c r="L2738" s="38">
        <v>0</v>
      </c>
      <c s="32">
        <f>ROUND(ROUND(L2738,2)*ROUND(G2738,3),2)</f>
      </c>
      <c s="36" t="s">
        <v>184</v>
      </c>
      <c>
        <f>(M2738*21)/100</f>
      </c>
      <c t="s">
        <v>28</v>
      </c>
    </row>
    <row r="2739" spans="1:5" ht="12.75">
      <c r="A2739" s="35" t="s">
        <v>56</v>
      </c>
      <c r="E2739" s="39" t="s">
        <v>3039</v>
      </c>
    </row>
    <row r="2740" spans="1:5" ht="102">
      <c r="A2740" s="35" t="s">
        <v>57</v>
      </c>
      <c r="E2740" s="40" t="s">
        <v>3040</v>
      </c>
    </row>
    <row r="2741" spans="1:5" ht="12.75">
      <c r="A2741" t="s">
        <v>58</v>
      </c>
      <c r="E2741" s="39" t="s">
        <v>5</v>
      </c>
    </row>
    <row r="2742" spans="1:16" ht="12.75">
      <c r="A2742" t="s">
        <v>50</v>
      </c>
      <c s="34" t="s">
        <v>3041</v>
      </c>
      <c s="34" t="s">
        <v>3042</v>
      </c>
      <c s="35" t="s">
        <v>5</v>
      </c>
      <c s="6" t="s">
        <v>3043</v>
      </c>
      <c s="36" t="s">
        <v>74</v>
      </c>
      <c s="37">
        <v>135.66</v>
      </c>
      <c s="36">
        <v>0</v>
      </c>
      <c s="36">
        <f>ROUND(G2742*H2742,6)</f>
      </c>
      <c r="L2742" s="38">
        <v>0</v>
      </c>
      <c s="32">
        <f>ROUND(ROUND(L2742,2)*ROUND(G2742,3),2)</f>
      </c>
      <c s="36" t="s">
        <v>184</v>
      </c>
      <c>
        <f>(M2742*21)/100</f>
      </c>
      <c t="s">
        <v>28</v>
      </c>
    </row>
    <row r="2743" spans="1:5" ht="12.75">
      <c r="A2743" s="35" t="s">
        <v>56</v>
      </c>
      <c r="E2743" s="39" t="s">
        <v>3043</v>
      </c>
    </row>
    <row r="2744" spans="1:5" ht="12.75">
      <c r="A2744" s="35" t="s">
        <v>57</v>
      </c>
      <c r="E2744" s="40" t="s">
        <v>5</v>
      </c>
    </row>
    <row r="2745" spans="1:5" ht="12.75">
      <c r="A2745" t="s">
        <v>58</v>
      </c>
      <c r="E2745" s="39" t="s">
        <v>5</v>
      </c>
    </row>
    <row r="2746" spans="1:16" ht="12.75">
      <c r="A2746" t="s">
        <v>50</v>
      </c>
      <c s="34" t="s">
        <v>3044</v>
      </c>
      <c s="34" t="s">
        <v>3045</v>
      </c>
      <c s="35" t="s">
        <v>5</v>
      </c>
      <c s="6" t="s">
        <v>3046</v>
      </c>
      <c s="36" t="s">
        <v>74</v>
      </c>
      <c s="37">
        <v>135.66</v>
      </c>
      <c s="36">
        <v>0</v>
      </c>
      <c s="36">
        <f>ROUND(G2746*H2746,6)</f>
      </c>
      <c r="L2746" s="38">
        <v>0</v>
      </c>
      <c s="32">
        <f>ROUND(ROUND(L2746,2)*ROUND(G2746,3),2)</f>
      </c>
      <c s="36" t="s">
        <v>184</v>
      </c>
      <c>
        <f>(M2746*21)/100</f>
      </c>
      <c t="s">
        <v>28</v>
      </c>
    </row>
    <row r="2747" spans="1:5" ht="12.75">
      <c r="A2747" s="35" t="s">
        <v>56</v>
      </c>
      <c r="E2747" s="39" t="s">
        <v>3046</v>
      </c>
    </row>
    <row r="2748" spans="1:5" ht="12.75">
      <c r="A2748" s="35" t="s">
        <v>57</v>
      </c>
      <c r="E2748" s="40" t="s">
        <v>5</v>
      </c>
    </row>
    <row r="2749" spans="1:5" ht="12.75">
      <c r="A2749" t="s">
        <v>58</v>
      </c>
      <c r="E2749" s="39" t="s">
        <v>5</v>
      </c>
    </row>
    <row r="2750" spans="1:16" ht="12.75">
      <c r="A2750" t="s">
        <v>50</v>
      </c>
      <c s="34" t="s">
        <v>3047</v>
      </c>
      <c s="34" t="s">
        <v>3048</v>
      </c>
      <c s="35" t="s">
        <v>5</v>
      </c>
      <c s="6" t="s">
        <v>3049</v>
      </c>
      <c s="36" t="s">
        <v>54</v>
      </c>
      <c s="37">
        <v>8</v>
      </c>
      <c s="36">
        <v>0</v>
      </c>
      <c s="36">
        <f>ROUND(G2750*H2750,6)</f>
      </c>
      <c r="L2750" s="38">
        <v>0</v>
      </c>
      <c s="32">
        <f>ROUND(ROUND(L2750,2)*ROUND(G2750,3),2)</f>
      </c>
      <c s="36" t="s">
        <v>184</v>
      </c>
      <c>
        <f>(M2750*21)/100</f>
      </c>
      <c t="s">
        <v>28</v>
      </c>
    </row>
    <row r="2751" spans="1:5" ht="12.75">
      <c r="A2751" s="35" t="s">
        <v>56</v>
      </c>
      <c r="E2751" s="39" t="s">
        <v>3049</v>
      </c>
    </row>
    <row r="2752" spans="1:5" ht="12.75">
      <c r="A2752" s="35" t="s">
        <v>57</v>
      </c>
      <c r="E2752" s="40" t="s">
        <v>5</v>
      </c>
    </row>
    <row r="2753" spans="1:5" ht="12.75">
      <c r="A2753" t="s">
        <v>58</v>
      </c>
      <c r="E2753" s="39" t="s">
        <v>5</v>
      </c>
    </row>
    <row r="2754" spans="1:16" ht="12.75">
      <c r="A2754" t="s">
        <v>50</v>
      </c>
      <c s="34" t="s">
        <v>3050</v>
      </c>
      <c s="34" t="s">
        <v>3051</v>
      </c>
      <c s="35" t="s">
        <v>5</v>
      </c>
      <c s="6" t="s">
        <v>3052</v>
      </c>
      <c s="36" t="s">
        <v>54</v>
      </c>
      <c s="37">
        <v>12</v>
      </c>
      <c s="36">
        <v>0</v>
      </c>
      <c s="36">
        <f>ROUND(G2754*H2754,6)</f>
      </c>
      <c r="L2754" s="38">
        <v>0</v>
      </c>
      <c s="32">
        <f>ROUND(ROUND(L2754,2)*ROUND(G2754,3),2)</f>
      </c>
      <c s="36" t="s">
        <v>184</v>
      </c>
      <c>
        <f>(M2754*21)/100</f>
      </c>
      <c t="s">
        <v>28</v>
      </c>
    </row>
    <row r="2755" spans="1:5" ht="12.75">
      <c r="A2755" s="35" t="s">
        <v>56</v>
      </c>
      <c r="E2755" s="39" t="s">
        <v>3052</v>
      </c>
    </row>
    <row r="2756" spans="1:5" ht="12.75">
      <c r="A2756" s="35" t="s">
        <v>57</v>
      </c>
      <c r="E2756" s="40" t="s">
        <v>5</v>
      </c>
    </row>
    <row r="2757" spans="1:5" ht="12.75">
      <c r="A2757" t="s">
        <v>58</v>
      </c>
      <c r="E2757" s="39" t="s">
        <v>5</v>
      </c>
    </row>
    <row r="2758" spans="1:16" ht="12.75">
      <c r="A2758" t="s">
        <v>50</v>
      </c>
      <c s="34" t="s">
        <v>3053</v>
      </c>
      <c s="34" t="s">
        <v>3054</v>
      </c>
      <c s="35" t="s">
        <v>5</v>
      </c>
      <c s="6" t="s">
        <v>3055</v>
      </c>
      <c s="36" t="s">
        <v>54</v>
      </c>
      <c s="37">
        <v>8</v>
      </c>
      <c s="36">
        <v>0</v>
      </c>
      <c s="36">
        <f>ROUND(G2758*H2758,6)</f>
      </c>
      <c r="L2758" s="38">
        <v>0</v>
      </c>
      <c s="32">
        <f>ROUND(ROUND(L2758,2)*ROUND(G2758,3),2)</f>
      </c>
      <c s="36" t="s">
        <v>55</v>
      </c>
      <c>
        <f>(M2758*21)/100</f>
      </c>
      <c t="s">
        <v>28</v>
      </c>
    </row>
    <row r="2759" spans="1:5" ht="12.75">
      <c r="A2759" s="35" t="s">
        <v>56</v>
      </c>
      <c r="E2759" s="39" t="s">
        <v>3055</v>
      </c>
    </row>
    <row r="2760" spans="1:5" ht="12.75">
      <c r="A2760" s="35" t="s">
        <v>57</v>
      </c>
      <c r="E2760" s="40" t="s">
        <v>5</v>
      </c>
    </row>
    <row r="2761" spans="1:5" ht="12.75">
      <c r="A2761" t="s">
        <v>58</v>
      </c>
      <c r="E2761" s="39" t="s">
        <v>5</v>
      </c>
    </row>
    <row r="2762" spans="1:16" ht="12.75">
      <c r="A2762" t="s">
        <v>50</v>
      </c>
      <c s="34" t="s">
        <v>3056</v>
      </c>
      <c s="34" t="s">
        <v>3057</v>
      </c>
      <c s="35" t="s">
        <v>5</v>
      </c>
      <c s="6" t="s">
        <v>3058</v>
      </c>
      <c s="36" t="s">
        <v>74</v>
      </c>
      <c s="37">
        <v>33.5</v>
      </c>
      <c s="36">
        <v>0</v>
      </c>
      <c s="36">
        <f>ROUND(G2762*H2762,6)</f>
      </c>
      <c r="L2762" s="38">
        <v>0</v>
      </c>
      <c s="32">
        <f>ROUND(ROUND(L2762,2)*ROUND(G2762,3),2)</f>
      </c>
      <c s="36" t="s">
        <v>184</v>
      </c>
      <c>
        <f>(M2762*21)/100</f>
      </c>
      <c t="s">
        <v>28</v>
      </c>
    </row>
    <row r="2763" spans="1:5" ht="12.75">
      <c r="A2763" s="35" t="s">
        <v>56</v>
      </c>
      <c r="E2763" s="39" t="s">
        <v>3058</v>
      </c>
    </row>
    <row r="2764" spans="1:5" ht="25.5">
      <c r="A2764" s="35" t="s">
        <v>57</v>
      </c>
      <c r="E2764" s="40" t="s">
        <v>3059</v>
      </c>
    </row>
    <row r="2765" spans="1:5" ht="12.75">
      <c r="A2765" t="s">
        <v>58</v>
      </c>
      <c r="E2765" s="39" t="s">
        <v>5</v>
      </c>
    </row>
    <row r="2766" spans="1:16" ht="12.75">
      <c r="A2766" t="s">
        <v>50</v>
      </c>
      <c s="34" t="s">
        <v>3060</v>
      </c>
      <c s="34" t="s">
        <v>3061</v>
      </c>
      <c s="35" t="s">
        <v>5</v>
      </c>
      <c s="6" t="s">
        <v>3062</v>
      </c>
      <c s="36" t="s">
        <v>54</v>
      </c>
      <c s="37">
        <v>36</v>
      </c>
      <c s="36">
        <v>0</v>
      </c>
      <c s="36">
        <f>ROUND(G2766*H2766,6)</f>
      </c>
      <c r="L2766" s="38">
        <v>0</v>
      </c>
      <c s="32">
        <f>ROUND(ROUND(L2766,2)*ROUND(G2766,3),2)</f>
      </c>
      <c s="36" t="s">
        <v>184</v>
      </c>
      <c>
        <f>(M2766*21)/100</f>
      </c>
      <c t="s">
        <v>28</v>
      </c>
    </row>
    <row r="2767" spans="1:5" ht="12.75">
      <c r="A2767" s="35" t="s">
        <v>56</v>
      </c>
      <c r="E2767" s="39" t="s">
        <v>3062</v>
      </c>
    </row>
    <row r="2768" spans="1:5" ht="102">
      <c r="A2768" s="35" t="s">
        <v>57</v>
      </c>
      <c r="E2768" s="40" t="s">
        <v>3063</v>
      </c>
    </row>
    <row r="2769" spans="1:5" ht="12.75">
      <c r="A2769" t="s">
        <v>58</v>
      </c>
      <c r="E2769" s="39" t="s">
        <v>5</v>
      </c>
    </row>
    <row r="2770" spans="1:16" ht="12.75">
      <c r="A2770" t="s">
        <v>50</v>
      </c>
      <c s="34" t="s">
        <v>3064</v>
      </c>
      <c s="34" t="s">
        <v>3065</v>
      </c>
      <c s="35" t="s">
        <v>5</v>
      </c>
      <c s="6" t="s">
        <v>3066</v>
      </c>
      <c s="36" t="s">
        <v>124</v>
      </c>
      <c s="37">
        <v>1</v>
      </c>
      <c s="36">
        <v>0</v>
      </c>
      <c s="36">
        <f>ROUND(G2770*H2770,6)</f>
      </c>
      <c r="L2770" s="38">
        <v>0</v>
      </c>
      <c s="32">
        <f>ROUND(ROUND(L2770,2)*ROUND(G2770,3),2)</f>
      </c>
      <c s="36" t="s">
        <v>55</v>
      </c>
      <c>
        <f>(M2770*21)/100</f>
      </c>
      <c t="s">
        <v>28</v>
      </c>
    </row>
    <row r="2771" spans="1:5" ht="12.75">
      <c r="A2771" s="35" t="s">
        <v>56</v>
      </c>
      <c r="E2771" s="39" t="s">
        <v>3066</v>
      </c>
    </row>
    <row r="2772" spans="1:5" ht="12.75">
      <c r="A2772" s="35" t="s">
        <v>57</v>
      </c>
      <c r="E2772" s="40" t="s">
        <v>5</v>
      </c>
    </row>
    <row r="2773" spans="1:5" ht="12.75">
      <c r="A2773" t="s">
        <v>58</v>
      </c>
      <c r="E2773" s="39" t="s">
        <v>5</v>
      </c>
    </row>
    <row r="2774" spans="1:16" ht="12.75">
      <c r="A2774" t="s">
        <v>50</v>
      </c>
      <c s="34" t="s">
        <v>3067</v>
      </c>
      <c s="34" t="s">
        <v>3068</v>
      </c>
      <c s="35" t="s">
        <v>5</v>
      </c>
      <c s="6" t="s">
        <v>3069</v>
      </c>
      <c s="36" t="s">
        <v>124</v>
      </c>
      <c s="37">
        <v>1</v>
      </c>
      <c s="36">
        <v>0</v>
      </c>
      <c s="36">
        <f>ROUND(G2774*H2774,6)</f>
      </c>
      <c r="L2774" s="38">
        <v>0</v>
      </c>
      <c s="32">
        <f>ROUND(ROUND(L2774,2)*ROUND(G2774,3),2)</f>
      </c>
      <c s="36" t="s">
        <v>55</v>
      </c>
      <c>
        <f>(M2774*21)/100</f>
      </c>
      <c t="s">
        <v>28</v>
      </c>
    </row>
    <row r="2775" spans="1:5" ht="12.75">
      <c r="A2775" s="35" t="s">
        <v>56</v>
      </c>
      <c r="E2775" s="39" t="s">
        <v>3069</v>
      </c>
    </row>
    <row r="2776" spans="1:5" ht="12.75">
      <c r="A2776" s="35" t="s">
        <v>57</v>
      </c>
      <c r="E2776" s="40" t="s">
        <v>5</v>
      </c>
    </row>
    <row r="2777" spans="1:5" ht="12.75">
      <c r="A2777" t="s">
        <v>58</v>
      </c>
      <c r="E2777" s="39" t="s">
        <v>5</v>
      </c>
    </row>
    <row r="2778" spans="1:16" ht="25.5">
      <c r="A2778" t="s">
        <v>50</v>
      </c>
      <c s="34" t="s">
        <v>3070</v>
      </c>
      <c s="34" t="s">
        <v>3071</v>
      </c>
      <c s="35" t="s">
        <v>5</v>
      </c>
      <c s="6" t="s">
        <v>3072</v>
      </c>
      <c s="36" t="s">
        <v>957</v>
      </c>
      <c s="37">
        <v>73.6</v>
      </c>
      <c s="36">
        <v>0</v>
      </c>
      <c s="36">
        <f>ROUND(G2778*H2778,6)</f>
      </c>
      <c r="L2778" s="38">
        <v>0</v>
      </c>
      <c s="32">
        <f>ROUND(ROUND(L2778,2)*ROUND(G2778,3),2)</f>
      </c>
      <c s="36" t="s">
        <v>184</v>
      </c>
      <c>
        <f>(M2778*21)/100</f>
      </c>
      <c t="s">
        <v>28</v>
      </c>
    </row>
    <row r="2779" spans="1:5" ht="25.5">
      <c r="A2779" s="35" t="s">
        <v>56</v>
      </c>
      <c r="E2779" s="39" t="s">
        <v>3072</v>
      </c>
    </row>
    <row r="2780" spans="1:5" ht="12.75">
      <c r="A2780" s="35" t="s">
        <v>57</v>
      </c>
      <c r="E2780" s="40" t="s">
        <v>5</v>
      </c>
    </row>
    <row r="2781" spans="1:5" ht="12.75">
      <c r="A2781" t="s">
        <v>58</v>
      </c>
      <c r="E2781" s="39" t="s">
        <v>5</v>
      </c>
    </row>
    <row r="2782" spans="1:16" ht="25.5">
      <c r="A2782" t="s">
        <v>50</v>
      </c>
      <c s="34" t="s">
        <v>3073</v>
      </c>
      <c s="34" t="s">
        <v>3074</v>
      </c>
      <c s="35" t="s">
        <v>5</v>
      </c>
      <c s="6" t="s">
        <v>3075</v>
      </c>
      <c s="36" t="s">
        <v>957</v>
      </c>
      <c s="37">
        <v>81.39</v>
      </c>
      <c s="36">
        <v>0</v>
      </c>
      <c s="36">
        <f>ROUND(G2782*H2782,6)</f>
      </c>
      <c r="L2782" s="38">
        <v>0</v>
      </c>
      <c s="32">
        <f>ROUND(ROUND(L2782,2)*ROUND(G2782,3),2)</f>
      </c>
      <c s="36" t="s">
        <v>184</v>
      </c>
      <c>
        <f>(M2782*21)/100</f>
      </c>
      <c t="s">
        <v>28</v>
      </c>
    </row>
    <row r="2783" spans="1:5" ht="25.5">
      <c r="A2783" s="35" t="s">
        <v>56</v>
      </c>
      <c r="E2783" s="39" t="s">
        <v>3075</v>
      </c>
    </row>
    <row r="2784" spans="1:5" ht="12.75">
      <c r="A2784" s="35" t="s">
        <v>57</v>
      </c>
      <c r="E2784" s="40" t="s">
        <v>5</v>
      </c>
    </row>
    <row r="2785" spans="1:5" ht="12.75">
      <c r="A2785" t="s">
        <v>58</v>
      </c>
      <c r="E2785" s="39" t="s">
        <v>5</v>
      </c>
    </row>
    <row r="2786" spans="1:16" ht="25.5">
      <c r="A2786" t="s">
        <v>50</v>
      </c>
      <c s="34" t="s">
        <v>3076</v>
      </c>
      <c s="34" t="s">
        <v>3077</v>
      </c>
      <c s="35" t="s">
        <v>5</v>
      </c>
      <c s="6" t="s">
        <v>3078</v>
      </c>
      <c s="36" t="s">
        <v>957</v>
      </c>
      <c s="37">
        <v>364.2</v>
      </c>
      <c s="36">
        <v>0</v>
      </c>
      <c s="36">
        <f>ROUND(G2786*H2786,6)</f>
      </c>
      <c r="L2786" s="38">
        <v>0</v>
      </c>
      <c s="32">
        <f>ROUND(ROUND(L2786,2)*ROUND(G2786,3),2)</f>
      </c>
      <c s="36" t="s">
        <v>184</v>
      </c>
      <c>
        <f>(M2786*21)/100</f>
      </c>
      <c t="s">
        <v>28</v>
      </c>
    </row>
    <row r="2787" spans="1:5" ht="25.5">
      <c r="A2787" s="35" t="s">
        <v>56</v>
      </c>
      <c r="E2787" s="39" t="s">
        <v>3078</v>
      </c>
    </row>
    <row r="2788" spans="1:5" ht="12.75">
      <c r="A2788" s="35" t="s">
        <v>57</v>
      </c>
      <c r="E2788" s="40" t="s">
        <v>5</v>
      </c>
    </row>
    <row r="2789" spans="1:5" ht="12.75">
      <c r="A2789" t="s">
        <v>58</v>
      </c>
      <c r="E2789" s="39" t="s">
        <v>5</v>
      </c>
    </row>
    <row r="2790" spans="1:16" ht="25.5">
      <c r="A2790" t="s">
        <v>50</v>
      </c>
      <c s="34" t="s">
        <v>3079</v>
      </c>
      <c s="34" t="s">
        <v>3080</v>
      </c>
      <c s="35" t="s">
        <v>5</v>
      </c>
      <c s="6" t="s">
        <v>3081</v>
      </c>
      <c s="36" t="s">
        <v>957</v>
      </c>
      <c s="37">
        <v>15.8</v>
      </c>
      <c s="36">
        <v>5E-05</v>
      </c>
      <c s="36">
        <f>ROUND(G2790*H2790,6)</f>
      </c>
      <c r="L2790" s="38">
        <v>0</v>
      </c>
      <c s="32">
        <f>ROUND(ROUND(L2790,2)*ROUND(G2790,3),2)</f>
      </c>
      <c s="36" t="s">
        <v>184</v>
      </c>
      <c>
        <f>(M2790*21)/100</f>
      </c>
      <c t="s">
        <v>28</v>
      </c>
    </row>
    <row r="2791" spans="1:5" ht="25.5">
      <c r="A2791" s="35" t="s">
        <v>56</v>
      </c>
      <c r="E2791" s="39" t="s">
        <v>3081</v>
      </c>
    </row>
    <row r="2792" spans="1:5" ht="12.75">
      <c r="A2792" s="35" t="s">
        <v>57</v>
      </c>
      <c r="E2792" s="40" t="s">
        <v>5</v>
      </c>
    </row>
    <row r="2793" spans="1:5" ht="12.75">
      <c r="A2793" t="s">
        <v>58</v>
      </c>
      <c r="E2793" s="39" t="s">
        <v>5</v>
      </c>
    </row>
    <row r="2794" spans="1:16" ht="25.5">
      <c r="A2794" t="s">
        <v>50</v>
      </c>
      <c s="34" t="s">
        <v>3082</v>
      </c>
      <c s="34" t="s">
        <v>3083</v>
      </c>
      <c s="35" t="s">
        <v>5</v>
      </c>
      <c s="6" t="s">
        <v>3084</v>
      </c>
      <c s="36" t="s">
        <v>93</v>
      </c>
      <c s="37">
        <v>362.5</v>
      </c>
      <c s="36">
        <v>6E-05</v>
      </c>
      <c s="36">
        <f>ROUND(G2794*H2794,6)</f>
      </c>
      <c r="L2794" s="38">
        <v>0</v>
      </c>
      <c s="32">
        <f>ROUND(ROUND(L2794,2)*ROUND(G2794,3),2)</f>
      </c>
      <c s="36" t="s">
        <v>184</v>
      </c>
      <c>
        <f>(M2794*21)/100</f>
      </c>
      <c t="s">
        <v>28</v>
      </c>
    </row>
    <row r="2795" spans="1:5" ht="25.5">
      <c r="A2795" s="35" t="s">
        <v>56</v>
      </c>
      <c r="E2795" s="39" t="s">
        <v>3084</v>
      </c>
    </row>
    <row r="2796" spans="1:5" ht="25.5">
      <c r="A2796" s="35" t="s">
        <v>57</v>
      </c>
      <c r="E2796" s="40" t="s">
        <v>3085</v>
      </c>
    </row>
    <row r="2797" spans="1:5" ht="12.75">
      <c r="A2797" t="s">
        <v>58</v>
      </c>
      <c r="E2797" s="39" t="s">
        <v>5</v>
      </c>
    </row>
    <row r="2798" spans="1:16" ht="25.5">
      <c r="A2798" t="s">
        <v>50</v>
      </c>
      <c s="34" t="s">
        <v>3086</v>
      </c>
      <c s="34" t="s">
        <v>3087</v>
      </c>
      <c s="35" t="s">
        <v>5</v>
      </c>
      <c s="6" t="s">
        <v>3088</v>
      </c>
      <c s="36" t="s">
        <v>93</v>
      </c>
      <c s="37">
        <v>362.5</v>
      </c>
      <c s="36">
        <v>7E-05</v>
      </c>
      <c s="36">
        <f>ROUND(G2798*H2798,6)</f>
      </c>
      <c r="L2798" s="38">
        <v>0</v>
      </c>
      <c s="32">
        <f>ROUND(ROUND(L2798,2)*ROUND(G2798,3),2)</f>
      </c>
      <c s="36" t="s">
        <v>184</v>
      </c>
      <c>
        <f>(M2798*21)/100</f>
      </c>
      <c t="s">
        <v>28</v>
      </c>
    </row>
    <row r="2799" spans="1:5" ht="25.5">
      <c r="A2799" s="35" t="s">
        <v>56</v>
      </c>
      <c r="E2799" s="39" t="s">
        <v>3088</v>
      </c>
    </row>
    <row r="2800" spans="1:5" ht="12.75">
      <c r="A2800" s="35" t="s">
        <v>57</v>
      </c>
      <c r="E2800" s="40" t="s">
        <v>5</v>
      </c>
    </row>
    <row r="2801" spans="1:5" ht="12.75">
      <c r="A2801" t="s">
        <v>58</v>
      </c>
      <c r="E2801" s="39" t="s">
        <v>5</v>
      </c>
    </row>
    <row r="2802" spans="1:16" ht="12.75">
      <c r="A2802" t="s">
        <v>50</v>
      </c>
      <c s="34" t="s">
        <v>3089</v>
      </c>
      <c s="34" t="s">
        <v>3090</v>
      </c>
      <c s="35" t="s">
        <v>5</v>
      </c>
      <c s="6" t="s">
        <v>3091</v>
      </c>
      <c s="36" t="s">
        <v>74</v>
      </c>
      <c s="37">
        <v>33.5</v>
      </c>
      <c s="36">
        <v>0.00038</v>
      </c>
      <c s="36">
        <f>ROUND(G2802*H2802,6)</f>
      </c>
      <c r="L2802" s="38">
        <v>0</v>
      </c>
      <c s="32">
        <f>ROUND(ROUND(L2802,2)*ROUND(G2802,3),2)</f>
      </c>
      <c s="36" t="s">
        <v>184</v>
      </c>
      <c>
        <f>(M2802*21)/100</f>
      </c>
      <c t="s">
        <v>28</v>
      </c>
    </row>
    <row r="2803" spans="1:5" ht="12.75">
      <c r="A2803" s="35" t="s">
        <v>56</v>
      </c>
      <c r="E2803" s="39" t="s">
        <v>3091</v>
      </c>
    </row>
    <row r="2804" spans="1:5" ht="25.5">
      <c r="A2804" s="35" t="s">
        <v>57</v>
      </c>
      <c r="E2804" s="40" t="s">
        <v>3059</v>
      </c>
    </row>
    <row r="2805" spans="1:5" ht="12.75">
      <c r="A2805" t="s">
        <v>58</v>
      </c>
      <c r="E2805" s="39" t="s">
        <v>5</v>
      </c>
    </row>
    <row r="2806" spans="1:16" ht="12.75">
      <c r="A2806" t="s">
        <v>50</v>
      </c>
      <c s="34" t="s">
        <v>3092</v>
      </c>
      <c s="34" t="s">
        <v>3093</v>
      </c>
      <c s="35" t="s">
        <v>5</v>
      </c>
      <c s="6" t="s">
        <v>3094</v>
      </c>
      <c s="36" t="s">
        <v>74</v>
      </c>
      <c s="37">
        <v>33.5</v>
      </c>
      <c s="36">
        <v>0.01</v>
      </c>
      <c s="36">
        <f>ROUND(G2806*H2806,6)</f>
      </c>
      <c r="L2806" s="38">
        <v>0</v>
      </c>
      <c s="32">
        <f>ROUND(ROUND(L2806,2)*ROUND(G2806,3),2)</f>
      </c>
      <c s="36" t="s">
        <v>184</v>
      </c>
      <c>
        <f>(M2806*21)/100</f>
      </c>
      <c t="s">
        <v>28</v>
      </c>
    </row>
    <row r="2807" spans="1:5" ht="12.75">
      <c r="A2807" s="35" t="s">
        <v>56</v>
      </c>
      <c r="E2807" s="39" t="s">
        <v>3094</v>
      </c>
    </row>
    <row r="2808" spans="1:5" ht="25.5">
      <c r="A2808" s="35" t="s">
        <v>57</v>
      </c>
      <c r="E2808" s="40" t="s">
        <v>3059</v>
      </c>
    </row>
    <row r="2809" spans="1:5" ht="12.75">
      <c r="A2809" t="s">
        <v>58</v>
      </c>
      <c r="E2809" s="39" t="s">
        <v>5</v>
      </c>
    </row>
    <row r="2810" spans="1:16" ht="12.75">
      <c r="A2810" t="s">
        <v>50</v>
      </c>
      <c s="34" t="s">
        <v>3095</v>
      </c>
      <c s="34" t="s">
        <v>3096</v>
      </c>
      <c s="35" t="s">
        <v>5</v>
      </c>
      <c s="6" t="s">
        <v>3097</v>
      </c>
      <c s="36" t="s">
        <v>54</v>
      </c>
      <c s="37">
        <v>4</v>
      </c>
      <c s="36">
        <v>0</v>
      </c>
      <c s="36">
        <f>ROUND(G2810*H2810,6)</f>
      </c>
      <c r="L2810" s="38">
        <v>0</v>
      </c>
      <c s="32">
        <f>ROUND(ROUND(L2810,2)*ROUND(G2810,3),2)</f>
      </c>
      <c s="36" t="s">
        <v>55</v>
      </c>
      <c>
        <f>(M2810*21)/100</f>
      </c>
      <c t="s">
        <v>28</v>
      </c>
    </row>
    <row r="2811" spans="1:5" ht="12.75">
      <c r="A2811" s="35" t="s">
        <v>56</v>
      </c>
      <c r="E2811" s="39" t="s">
        <v>3097</v>
      </c>
    </row>
    <row r="2812" spans="1:5" ht="12.75">
      <c r="A2812" s="35" t="s">
        <v>57</v>
      </c>
      <c r="E2812" s="40" t="s">
        <v>5</v>
      </c>
    </row>
    <row r="2813" spans="1:5" ht="12.75">
      <c r="A2813" t="s">
        <v>58</v>
      </c>
      <c r="E2813" s="39" t="s">
        <v>5</v>
      </c>
    </row>
    <row r="2814" spans="1:16" ht="38.25">
      <c r="A2814" t="s">
        <v>50</v>
      </c>
      <c s="34" t="s">
        <v>3098</v>
      </c>
      <c s="34" t="s">
        <v>3099</v>
      </c>
      <c s="35" t="s">
        <v>5</v>
      </c>
      <c s="6" t="s">
        <v>3100</v>
      </c>
      <c s="36" t="s">
        <v>54</v>
      </c>
      <c s="37">
        <v>40</v>
      </c>
      <c s="36">
        <v>0</v>
      </c>
      <c s="36">
        <f>ROUND(G2814*H2814,6)</f>
      </c>
      <c r="L2814" s="38">
        <v>0</v>
      </c>
      <c s="32">
        <f>ROUND(ROUND(L2814,2)*ROUND(G2814,3),2)</f>
      </c>
      <c s="36" t="s">
        <v>184</v>
      </c>
      <c>
        <f>(M2814*21)/100</f>
      </c>
      <c t="s">
        <v>28</v>
      </c>
    </row>
    <row r="2815" spans="1:5" ht="38.25">
      <c r="A2815" s="35" t="s">
        <v>56</v>
      </c>
      <c r="E2815" s="39" t="s">
        <v>3100</v>
      </c>
    </row>
    <row r="2816" spans="1:5" ht="25.5">
      <c r="A2816" s="35" t="s">
        <v>57</v>
      </c>
      <c r="E2816" s="40" t="s">
        <v>3101</v>
      </c>
    </row>
    <row r="2817" spans="1:5" ht="12.75">
      <c r="A2817" t="s">
        <v>58</v>
      </c>
      <c r="E2817" s="39" t="s">
        <v>5</v>
      </c>
    </row>
    <row r="2818" spans="1:16" ht="12.75">
      <c r="A2818" t="s">
        <v>50</v>
      </c>
      <c s="34" t="s">
        <v>3102</v>
      </c>
      <c s="34" t="s">
        <v>3103</v>
      </c>
      <c s="35" t="s">
        <v>5</v>
      </c>
      <c s="6" t="s">
        <v>3104</v>
      </c>
      <c s="36" t="s">
        <v>54</v>
      </c>
      <c s="37">
        <v>40</v>
      </c>
      <c s="36">
        <v>0.00068</v>
      </c>
      <c s="36">
        <f>ROUND(G2818*H2818,6)</f>
      </c>
      <c r="L2818" s="38">
        <v>0</v>
      </c>
      <c s="32">
        <f>ROUND(ROUND(L2818,2)*ROUND(G2818,3),2)</f>
      </c>
      <c s="36" t="s">
        <v>184</v>
      </c>
      <c>
        <f>(M2818*21)/100</f>
      </c>
      <c t="s">
        <v>28</v>
      </c>
    </row>
    <row r="2819" spans="1:5" ht="12.75">
      <c r="A2819" s="35" t="s">
        <v>56</v>
      </c>
      <c r="E2819" s="39" t="s">
        <v>3104</v>
      </c>
    </row>
    <row r="2820" spans="1:5" ht="12.75">
      <c r="A2820" s="35" t="s">
        <v>57</v>
      </c>
      <c r="E2820" s="40" t="s">
        <v>5</v>
      </c>
    </row>
    <row r="2821" spans="1:5" ht="12.75">
      <c r="A2821" t="s">
        <v>58</v>
      </c>
      <c r="E2821" s="39" t="s">
        <v>5</v>
      </c>
    </row>
    <row r="2822" spans="1:16" ht="12.75">
      <c r="A2822" t="s">
        <v>50</v>
      </c>
      <c s="34" t="s">
        <v>3105</v>
      </c>
      <c s="34" t="s">
        <v>3106</v>
      </c>
      <c s="35" t="s">
        <v>5</v>
      </c>
      <c s="6" t="s">
        <v>3107</v>
      </c>
      <c s="36" t="s">
        <v>124</v>
      </c>
      <c s="37">
        <v>1</v>
      </c>
      <c s="36">
        <v>0</v>
      </c>
      <c s="36">
        <f>ROUND(G2822*H2822,6)</f>
      </c>
      <c r="L2822" s="38">
        <v>0</v>
      </c>
      <c s="32">
        <f>ROUND(ROUND(L2822,2)*ROUND(G2822,3),2)</f>
      </c>
      <c s="36" t="s">
        <v>55</v>
      </c>
      <c>
        <f>(M2822*21)/100</f>
      </c>
      <c t="s">
        <v>28</v>
      </c>
    </row>
    <row r="2823" spans="1:5" ht="12.75">
      <c r="A2823" s="35" t="s">
        <v>56</v>
      </c>
      <c r="E2823" s="39" t="s">
        <v>3107</v>
      </c>
    </row>
    <row r="2824" spans="1:5" ht="12.75">
      <c r="A2824" s="35" t="s">
        <v>57</v>
      </c>
      <c r="E2824" s="40" t="s">
        <v>5</v>
      </c>
    </row>
    <row r="2825" spans="1:5" ht="12.75">
      <c r="A2825" t="s">
        <v>58</v>
      </c>
      <c r="E2825" s="39" t="s">
        <v>5</v>
      </c>
    </row>
    <row r="2826" spans="1:16" ht="12.75">
      <c r="A2826" t="s">
        <v>50</v>
      </c>
      <c s="34" t="s">
        <v>3108</v>
      </c>
      <c s="34" t="s">
        <v>3109</v>
      </c>
      <c s="35" t="s">
        <v>5</v>
      </c>
      <c s="6" t="s">
        <v>3110</v>
      </c>
      <c s="36" t="s">
        <v>54</v>
      </c>
      <c s="37">
        <v>1</v>
      </c>
      <c s="36">
        <v>0</v>
      </c>
      <c s="36">
        <f>ROUND(G2826*H2826,6)</f>
      </c>
      <c r="L2826" s="38">
        <v>0</v>
      </c>
      <c s="32">
        <f>ROUND(ROUND(L2826,2)*ROUND(G2826,3),2)</f>
      </c>
      <c s="36" t="s">
        <v>184</v>
      </c>
      <c>
        <f>(M2826*21)/100</f>
      </c>
      <c t="s">
        <v>28</v>
      </c>
    </row>
    <row r="2827" spans="1:5" ht="12.75">
      <c r="A2827" s="35" t="s">
        <v>56</v>
      </c>
      <c r="E2827" s="39" t="s">
        <v>3110</v>
      </c>
    </row>
    <row r="2828" spans="1:5" ht="38.25">
      <c r="A2828" s="35" t="s">
        <v>57</v>
      </c>
      <c r="E2828" s="42" t="s">
        <v>3111</v>
      </c>
    </row>
    <row r="2829" spans="1:5" ht="12.75">
      <c r="A2829" t="s">
        <v>58</v>
      </c>
      <c r="E2829" s="39" t="s">
        <v>5</v>
      </c>
    </row>
    <row r="2830" spans="1:16" ht="12.75">
      <c r="A2830" t="s">
        <v>50</v>
      </c>
      <c s="34" t="s">
        <v>3112</v>
      </c>
      <c s="34" t="s">
        <v>3113</v>
      </c>
      <c s="35" t="s">
        <v>5</v>
      </c>
      <c s="6" t="s">
        <v>3114</v>
      </c>
      <c s="36" t="s">
        <v>54</v>
      </c>
      <c s="37">
        <v>1</v>
      </c>
      <c s="36">
        <v>0</v>
      </c>
      <c s="36">
        <f>ROUND(G2830*H2830,6)</f>
      </c>
      <c r="L2830" s="38">
        <v>0</v>
      </c>
      <c s="32">
        <f>ROUND(ROUND(L2830,2)*ROUND(G2830,3),2)</f>
      </c>
      <c s="36" t="s">
        <v>55</v>
      </c>
      <c>
        <f>(M2830*21)/100</f>
      </c>
      <c t="s">
        <v>28</v>
      </c>
    </row>
    <row r="2831" spans="1:5" ht="12.75">
      <c r="A2831" s="35" t="s">
        <v>56</v>
      </c>
      <c r="E2831" s="39" t="s">
        <v>3114</v>
      </c>
    </row>
    <row r="2832" spans="1:5" ht="12.75">
      <c r="A2832" s="35" t="s">
        <v>57</v>
      </c>
      <c r="E2832" s="40" t="s">
        <v>5</v>
      </c>
    </row>
    <row r="2833" spans="1:5" ht="12.75">
      <c r="A2833" t="s">
        <v>58</v>
      </c>
      <c r="E2833" s="39" t="s">
        <v>5</v>
      </c>
    </row>
    <row r="2834" spans="1:16" ht="25.5">
      <c r="A2834" t="s">
        <v>50</v>
      </c>
      <c s="34" t="s">
        <v>3115</v>
      </c>
      <c s="34" t="s">
        <v>3116</v>
      </c>
      <c s="35" t="s">
        <v>5</v>
      </c>
      <c s="6" t="s">
        <v>3117</v>
      </c>
      <c s="36" t="s">
        <v>74</v>
      </c>
      <c s="37">
        <v>2.128</v>
      </c>
      <c s="36">
        <v>0.0005</v>
      </c>
      <c s="36">
        <f>ROUND(G2834*H2834,6)</f>
      </c>
      <c r="L2834" s="38">
        <v>0</v>
      </c>
      <c s="32">
        <f>ROUND(ROUND(L2834,2)*ROUND(G2834,3),2)</f>
      </c>
      <c s="36" t="s">
        <v>184</v>
      </c>
      <c>
        <f>(M2834*21)/100</f>
      </c>
      <c t="s">
        <v>28</v>
      </c>
    </row>
    <row r="2835" spans="1:5" ht="25.5">
      <c r="A2835" s="35" t="s">
        <v>56</v>
      </c>
      <c r="E2835" s="39" t="s">
        <v>3117</v>
      </c>
    </row>
    <row r="2836" spans="1:5" ht="25.5">
      <c r="A2836" s="35" t="s">
        <v>57</v>
      </c>
      <c r="E2836" s="40" t="s">
        <v>3118</v>
      </c>
    </row>
    <row r="2837" spans="1:5" ht="12.75">
      <c r="A2837" t="s">
        <v>58</v>
      </c>
      <c r="E2837" s="39" t="s">
        <v>5</v>
      </c>
    </row>
    <row r="2838" spans="1:16" ht="12.75">
      <c r="A2838" t="s">
        <v>50</v>
      </c>
      <c s="34" t="s">
        <v>3119</v>
      </c>
      <c s="34" t="s">
        <v>3120</v>
      </c>
      <c s="35" t="s">
        <v>5</v>
      </c>
      <c s="6" t="s">
        <v>3121</v>
      </c>
      <c s="36" t="s">
        <v>54</v>
      </c>
      <c s="37">
        <v>1</v>
      </c>
      <c s="36">
        <v>0</v>
      </c>
      <c s="36">
        <f>ROUND(G2838*H2838,6)</f>
      </c>
      <c r="L2838" s="38">
        <v>0</v>
      </c>
      <c s="32">
        <f>ROUND(ROUND(L2838,2)*ROUND(G2838,3),2)</f>
      </c>
      <c s="36" t="s">
        <v>55</v>
      </c>
      <c>
        <f>(M2838*21)/100</f>
      </c>
      <c t="s">
        <v>28</v>
      </c>
    </row>
    <row r="2839" spans="1:5" ht="12.75">
      <c r="A2839" s="35" t="s">
        <v>56</v>
      </c>
      <c r="E2839" s="39" t="s">
        <v>3121</v>
      </c>
    </row>
    <row r="2840" spans="1:5" ht="12.75">
      <c r="A2840" s="35" t="s">
        <v>57</v>
      </c>
      <c r="E2840" s="40" t="s">
        <v>5</v>
      </c>
    </row>
    <row r="2841" spans="1:5" ht="12.75">
      <c r="A2841" t="s">
        <v>58</v>
      </c>
      <c r="E2841" s="39" t="s">
        <v>5</v>
      </c>
    </row>
    <row r="2842" spans="1:16" ht="12.75">
      <c r="A2842" t="s">
        <v>50</v>
      </c>
      <c s="34" t="s">
        <v>3122</v>
      </c>
      <c s="34" t="s">
        <v>3123</v>
      </c>
      <c s="35" t="s">
        <v>5</v>
      </c>
      <c s="6" t="s">
        <v>3124</v>
      </c>
      <c s="36" t="s">
        <v>54</v>
      </c>
      <c s="37">
        <v>1</v>
      </c>
      <c s="36">
        <v>0</v>
      </c>
      <c s="36">
        <f>ROUND(G2842*H2842,6)</f>
      </c>
      <c r="L2842" s="38">
        <v>0</v>
      </c>
      <c s="32">
        <f>ROUND(ROUND(L2842,2)*ROUND(G2842,3),2)</f>
      </c>
      <c s="36" t="s">
        <v>55</v>
      </c>
      <c>
        <f>(M2842*21)/100</f>
      </c>
      <c t="s">
        <v>28</v>
      </c>
    </row>
    <row r="2843" spans="1:5" ht="12.75">
      <c r="A2843" s="35" t="s">
        <v>56</v>
      </c>
      <c r="E2843" s="39" t="s">
        <v>3124</v>
      </c>
    </row>
    <row r="2844" spans="1:5" ht="12.75">
      <c r="A2844" s="35" t="s">
        <v>57</v>
      </c>
      <c r="E2844" s="40" t="s">
        <v>5</v>
      </c>
    </row>
    <row r="2845" spans="1:5" ht="12.75">
      <c r="A2845" t="s">
        <v>58</v>
      </c>
      <c r="E2845" s="39" t="s">
        <v>5</v>
      </c>
    </row>
    <row r="2846" spans="1:16" ht="25.5">
      <c r="A2846" t="s">
        <v>50</v>
      </c>
      <c s="34" t="s">
        <v>3125</v>
      </c>
      <c s="34" t="s">
        <v>3126</v>
      </c>
      <c s="35" t="s">
        <v>5</v>
      </c>
      <c s="6" t="s">
        <v>3127</v>
      </c>
      <c s="36" t="s">
        <v>108</v>
      </c>
      <c s="37">
        <v>1</v>
      </c>
      <c s="36">
        <v>0</v>
      </c>
      <c s="36">
        <f>ROUND(G2846*H2846,6)</f>
      </c>
      <c r="L2846" s="38">
        <v>0</v>
      </c>
      <c s="32">
        <f>ROUND(ROUND(L2846,2)*ROUND(G2846,3),2)</f>
      </c>
      <c s="36" t="s">
        <v>55</v>
      </c>
      <c>
        <f>(M2846*21)/100</f>
      </c>
      <c t="s">
        <v>28</v>
      </c>
    </row>
    <row r="2847" spans="1:5" ht="25.5">
      <c r="A2847" s="35" t="s">
        <v>56</v>
      </c>
      <c r="E2847" s="39" t="s">
        <v>3127</v>
      </c>
    </row>
    <row r="2848" spans="1:5" ht="12.75">
      <c r="A2848" s="35" t="s">
        <v>57</v>
      </c>
      <c r="E2848" s="40" t="s">
        <v>5</v>
      </c>
    </row>
    <row r="2849" spans="1:5" ht="12.75">
      <c r="A2849" t="s">
        <v>58</v>
      </c>
      <c r="E2849" s="39" t="s">
        <v>5</v>
      </c>
    </row>
    <row r="2850" spans="1:16" ht="12.75">
      <c r="A2850" t="s">
        <v>50</v>
      </c>
      <c s="34" t="s">
        <v>3128</v>
      </c>
      <c s="34" t="s">
        <v>3129</v>
      </c>
      <c s="35" t="s">
        <v>5</v>
      </c>
      <c s="6" t="s">
        <v>3130</v>
      </c>
      <c s="36" t="s">
        <v>108</v>
      </c>
      <c s="37">
        <v>1</v>
      </c>
      <c s="36">
        <v>0</v>
      </c>
      <c s="36">
        <f>ROUND(G2850*H2850,6)</f>
      </c>
      <c r="L2850" s="38">
        <v>0</v>
      </c>
      <c s="32">
        <f>ROUND(ROUND(L2850,2)*ROUND(G2850,3),2)</f>
      </c>
      <c s="36" t="s">
        <v>55</v>
      </c>
      <c>
        <f>(M2850*21)/100</f>
      </c>
      <c t="s">
        <v>28</v>
      </c>
    </row>
    <row r="2851" spans="1:5" ht="12.75">
      <c r="A2851" s="35" t="s">
        <v>56</v>
      </c>
      <c r="E2851" s="39" t="s">
        <v>3130</v>
      </c>
    </row>
    <row r="2852" spans="1:5" ht="12.75">
      <c r="A2852" s="35" t="s">
        <v>57</v>
      </c>
      <c r="E2852" s="40" t="s">
        <v>5</v>
      </c>
    </row>
    <row r="2853" spans="1:5" ht="12.75">
      <c r="A2853" t="s">
        <v>58</v>
      </c>
      <c r="E2853" s="39" t="s">
        <v>5</v>
      </c>
    </row>
    <row r="2854" spans="1:16" ht="12.75">
      <c r="A2854" t="s">
        <v>50</v>
      </c>
      <c s="34" t="s">
        <v>3131</v>
      </c>
      <c s="34" t="s">
        <v>3132</v>
      </c>
      <c s="35" t="s">
        <v>5</v>
      </c>
      <c s="6" t="s">
        <v>3133</v>
      </c>
      <c s="36" t="s">
        <v>54</v>
      </c>
      <c s="37">
        <v>19</v>
      </c>
      <c s="36">
        <v>0</v>
      </c>
      <c s="36">
        <f>ROUND(G2854*H2854,6)</f>
      </c>
      <c r="L2854" s="38">
        <v>0</v>
      </c>
      <c s="32">
        <f>ROUND(ROUND(L2854,2)*ROUND(G2854,3),2)</f>
      </c>
      <c s="36" t="s">
        <v>55</v>
      </c>
      <c>
        <f>(M2854*21)/100</f>
      </c>
      <c t="s">
        <v>28</v>
      </c>
    </row>
    <row r="2855" spans="1:5" ht="12.75">
      <c r="A2855" s="35" t="s">
        <v>56</v>
      </c>
      <c r="E2855" s="39" t="s">
        <v>3133</v>
      </c>
    </row>
    <row r="2856" spans="1:5" ht="12.75">
      <c r="A2856" s="35" t="s">
        <v>57</v>
      </c>
      <c r="E2856" s="40" t="s">
        <v>5</v>
      </c>
    </row>
    <row r="2857" spans="1:5" ht="12.75">
      <c r="A2857" t="s">
        <v>58</v>
      </c>
      <c r="E2857" s="39" t="s">
        <v>5</v>
      </c>
    </row>
    <row r="2858" spans="1:16" ht="12.75">
      <c r="A2858" t="s">
        <v>50</v>
      </c>
      <c s="34" t="s">
        <v>3134</v>
      </c>
      <c s="34" t="s">
        <v>3135</v>
      </c>
      <c s="35" t="s">
        <v>5</v>
      </c>
      <c s="6" t="s">
        <v>3136</v>
      </c>
      <c s="36" t="s">
        <v>54</v>
      </c>
      <c s="37">
        <v>7</v>
      </c>
      <c s="36">
        <v>0</v>
      </c>
      <c s="36">
        <f>ROUND(G2858*H2858,6)</f>
      </c>
      <c r="L2858" s="38">
        <v>0</v>
      </c>
      <c s="32">
        <f>ROUND(ROUND(L2858,2)*ROUND(G2858,3),2)</f>
      </c>
      <c s="36" t="s">
        <v>55</v>
      </c>
      <c>
        <f>(M2858*21)/100</f>
      </c>
      <c t="s">
        <v>28</v>
      </c>
    </row>
    <row r="2859" spans="1:5" ht="12.75">
      <c r="A2859" s="35" t="s">
        <v>56</v>
      </c>
      <c r="E2859" s="39" t="s">
        <v>3136</v>
      </c>
    </row>
    <row r="2860" spans="1:5" ht="12.75">
      <c r="A2860" s="35" t="s">
        <v>57</v>
      </c>
      <c r="E2860" s="40" t="s">
        <v>5</v>
      </c>
    </row>
    <row r="2861" spans="1:5" ht="12.75">
      <c r="A2861" t="s">
        <v>58</v>
      </c>
      <c r="E2861" s="39" t="s">
        <v>5</v>
      </c>
    </row>
    <row r="2862" spans="1:16" ht="12.75">
      <c r="A2862" t="s">
        <v>50</v>
      </c>
      <c s="34" t="s">
        <v>3137</v>
      </c>
      <c s="34" t="s">
        <v>3138</v>
      </c>
      <c s="35" t="s">
        <v>5</v>
      </c>
      <c s="6" t="s">
        <v>3139</v>
      </c>
      <c s="36" t="s">
        <v>54</v>
      </c>
      <c s="37">
        <v>5</v>
      </c>
      <c s="36">
        <v>0</v>
      </c>
      <c s="36">
        <f>ROUND(G2862*H2862,6)</f>
      </c>
      <c r="L2862" s="38">
        <v>0</v>
      </c>
      <c s="32">
        <f>ROUND(ROUND(L2862,2)*ROUND(G2862,3),2)</f>
      </c>
      <c s="36" t="s">
        <v>55</v>
      </c>
      <c>
        <f>(M2862*21)/100</f>
      </c>
      <c t="s">
        <v>28</v>
      </c>
    </row>
    <row r="2863" spans="1:5" ht="12.75">
      <c r="A2863" s="35" t="s">
        <v>56</v>
      </c>
      <c r="E2863" s="39" t="s">
        <v>3139</v>
      </c>
    </row>
    <row r="2864" spans="1:5" ht="12.75">
      <c r="A2864" s="35" t="s">
        <v>57</v>
      </c>
      <c r="E2864" s="40" t="s">
        <v>5</v>
      </c>
    </row>
    <row r="2865" spans="1:5" ht="12.75">
      <c r="A2865" t="s">
        <v>58</v>
      </c>
      <c r="E2865" s="39" t="s">
        <v>5</v>
      </c>
    </row>
    <row r="2866" spans="1:16" ht="12.75">
      <c r="A2866" t="s">
        <v>50</v>
      </c>
      <c s="34" t="s">
        <v>3140</v>
      </c>
      <c s="34" t="s">
        <v>3141</v>
      </c>
      <c s="35" t="s">
        <v>5</v>
      </c>
      <c s="6" t="s">
        <v>3142</v>
      </c>
      <c s="36" t="s">
        <v>54</v>
      </c>
      <c s="37">
        <v>22</v>
      </c>
      <c s="36">
        <v>0</v>
      </c>
      <c s="36">
        <f>ROUND(G2866*H2866,6)</f>
      </c>
      <c r="L2866" s="38">
        <v>0</v>
      </c>
      <c s="32">
        <f>ROUND(ROUND(L2866,2)*ROUND(G2866,3),2)</f>
      </c>
      <c s="36" t="s">
        <v>55</v>
      </c>
      <c>
        <f>(M2866*21)/100</f>
      </c>
      <c t="s">
        <v>28</v>
      </c>
    </row>
    <row r="2867" spans="1:5" ht="12.75">
      <c r="A2867" s="35" t="s">
        <v>56</v>
      </c>
      <c r="E2867" s="39" t="s">
        <v>3142</v>
      </c>
    </row>
    <row r="2868" spans="1:5" ht="12.75">
      <c r="A2868" s="35" t="s">
        <v>57</v>
      </c>
      <c r="E2868" s="40" t="s">
        <v>5</v>
      </c>
    </row>
    <row r="2869" spans="1:5" ht="12.75">
      <c r="A2869" t="s">
        <v>58</v>
      </c>
      <c r="E2869" s="39" t="s">
        <v>5</v>
      </c>
    </row>
    <row r="2870" spans="1:16" ht="12.75">
      <c r="A2870" t="s">
        <v>50</v>
      </c>
      <c s="34" t="s">
        <v>3143</v>
      </c>
      <c s="34" t="s">
        <v>3144</v>
      </c>
      <c s="35" t="s">
        <v>5</v>
      </c>
      <c s="6" t="s">
        <v>3145</v>
      </c>
      <c s="36" t="s">
        <v>54</v>
      </c>
      <c s="37">
        <v>1</v>
      </c>
      <c s="36">
        <v>0</v>
      </c>
      <c s="36">
        <f>ROUND(G2870*H2870,6)</f>
      </c>
      <c r="L2870" s="38">
        <v>0</v>
      </c>
      <c s="32">
        <f>ROUND(ROUND(L2870,2)*ROUND(G2870,3),2)</f>
      </c>
      <c s="36" t="s">
        <v>55</v>
      </c>
      <c>
        <f>(M2870*21)/100</f>
      </c>
      <c t="s">
        <v>28</v>
      </c>
    </row>
    <row r="2871" spans="1:5" ht="12.75">
      <c r="A2871" s="35" t="s">
        <v>56</v>
      </c>
      <c r="E2871" s="39" t="s">
        <v>3145</v>
      </c>
    </row>
    <row r="2872" spans="1:5" ht="12.75">
      <c r="A2872" s="35" t="s">
        <v>57</v>
      </c>
      <c r="E2872" s="40" t="s">
        <v>5</v>
      </c>
    </row>
    <row r="2873" spans="1:5" ht="12.75">
      <c r="A2873" t="s">
        <v>58</v>
      </c>
      <c r="E2873" s="39" t="s">
        <v>5</v>
      </c>
    </row>
    <row r="2874" spans="1:16" ht="12.75">
      <c r="A2874" t="s">
        <v>50</v>
      </c>
      <c s="34" t="s">
        <v>3146</v>
      </c>
      <c s="34" t="s">
        <v>3147</v>
      </c>
      <c s="35" t="s">
        <v>5</v>
      </c>
      <c s="6" t="s">
        <v>3148</v>
      </c>
      <c s="36" t="s">
        <v>54</v>
      </c>
      <c s="37">
        <v>1</v>
      </c>
      <c s="36">
        <v>0</v>
      </c>
      <c s="36">
        <f>ROUND(G2874*H2874,6)</f>
      </c>
      <c r="L2874" s="38">
        <v>0</v>
      </c>
      <c s="32">
        <f>ROUND(ROUND(L2874,2)*ROUND(G2874,3),2)</f>
      </c>
      <c s="36" t="s">
        <v>55</v>
      </c>
      <c>
        <f>(M2874*21)/100</f>
      </c>
      <c t="s">
        <v>28</v>
      </c>
    </row>
    <row r="2875" spans="1:5" ht="12.75">
      <c r="A2875" s="35" t="s">
        <v>56</v>
      </c>
      <c r="E2875" s="39" t="s">
        <v>3148</v>
      </c>
    </row>
    <row r="2876" spans="1:5" ht="12.75">
      <c r="A2876" s="35" t="s">
        <v>57</v>
      </c>
      <c r="E2876" s="40" t="s">
        <v>5</v>
      </c>
    </row>
    <row r="2877" spans="1:5" ht="12.75">
      <c r="A2877" t="s">
        <v>58</v>
      </c>
      <c r="E2877" s="39" t="s">
        <v>5</v>
      </c>
    </row>
    <row r="2878" spans="1:16" ht="12.75">
      <c r="A2878" t="s">
        <v>50</v>
      </c>
      <c s="34" t="s">
        <v>3149</v>
      </c>
      <c s="34" t="s">
        <v>3150</v>
      </c>
      <c s="35" t="s">
        <v>5</v>
      </c>
      <c s="6" t="s">
        <v>3151</v>
      </c>
      <c s="36" t="s">
        <v>54</v>
      </c>
      <c s="37">
        <v>1</v>
      </c>
      <c s="36">
        <v>0</v>
      </c>
      <c s="36">
        <f>ROUND(G2878*H2878,6)</f>
      </c>
      <c r="L2878" s="38">
        <v>0</v>
      </c>
      <c s="32">
        <f>ROUND(ROUND(L2878,2)*ROUND(G2878,3),2)</f>
      </c>
      <c s="36" t="s">
        <v>55</v>
      </c>
      <c>
        <f>(M2878*21)/100</f>
      </c>
      <c t="s">
        <v>28</v>
      </c>
    </row>
    <row r="2879" spans="1:5" ht="12.75">
      <c r="A2879" s="35" t="s">
        <v>56</v>
      </c>
      <c r="E2879" s="39" t="s">
        <v>3151</v>
      </c>
    </row>
    <row r="2880" spans="1:5" ht="12.75">
      <c r="A2880" s="35" t="s">
        <v>57</v>
      </c>
      <c r="E2880" s="40" t="s">
        <v>5</v>
      </c>
    </row>
    <row r="2881" spans="1:5" ht="12.75">
      <c r="A2881" t="s">
        <v>58</v>
      </c>
      <c r="E2881" s="39" t="s">
        <v>5</v>
      </c>
    </row>
    <row r="2882" spans="1:16" ht="12.75">
      <c r="A2882" t="s">
        <v>50</v>
      </c>
      <c s="34" t="s">
        <v>3152</v>
      </c>
      <c s="34" t="s">
        <v>3153</v>
      </c>
      <c s="35" t="s">
        <v>5</v>
      </c>
      <c s="6" t="s">
        <v>3154</v>
      </c>
      <c s="36" t="s">
        <v>54</v>
      </c>
      <c s="37">
        <v>1</v>
      </c>
      <c s="36">
        <v>0</v>
      </c>
      <c s="36">
        <f>ROUND(G2882*H2882,6)</f>
      </c>
      <c r="L2882" s="38">
        <v>0</v>
      </c>
      <c s="32">
        <f>ROUND(ROUND(L2882,2)*ROUND(G2882,3),2)</f>
      </c>
      <c s="36" t="s">
        <v>55</v>
      </c>
      <c>
        <f>(M2882*21)/100</f>
      </c>
      <c t="s">
        <v>28</v>
      </c>
    </row>
    <row r="2883" spans="1:5" ht="12.75">
      <c r="A2883" s="35" t="s">
        <v>56</v>
      </c>
      <c r="E2883" s="39" t="s">
        <v>3154</v>
      </c>
    </row>
    <row r="2884" spans="1:5" ht="12.75">
      <c r="A2884" s="35" t="s">
        <v>57</v>
      </c>
      <c r="E2884" s="40" t="s">
        <v>5</v>
      </c>
    </row>
    <row r="2885" spans="1:5" ht="12.75">
      <c r="A2885" t="s">
        <v>58</v>
      </c>
      <c r="E2885" s="39" t="s">
        <v>5</v>
      </c>
    </row>
    <row r="2886" spans="1:16" ht="12.75">
      <c r="A2886" t="s">
        <v>50</v>
      </c>
      <c s="34" t="s">
        <v>3155</v>
      </c>
      <c s="34" t="s">
        <v>3156</v>
      </c>
      <c s="35" t="s">
        <v>5</v>
      </c>
      <c s="6" t="s">
        <v>3157</v>
      </c>
      <c s="36" t="s">
        <v>54</v>
      </c>
      <c s="37">
        <v>1</v>
      </c>
      <c s="36">
        <v>0</v>
      </c>
      <c s="36">
        <f>ROUND(G2886*H2886,6)</f>
      </c>
      <c r="L2886" s="38">
        <v>0</v>
      </c>
      <c s="32">
        <f>ROUND(ROUND(L2886,2)*ROUND(G2886,3),2)</f>
      </c>
      <c s="36" t="s">
        <v>55</v>
      </c>
      <c>
        <f>(M2886*21)/100</f>
      </c>
      <c t="s">
        <v>28</v>
      </c>
    </row>
    <row r="2887" spans="1:5" ht="12.75">
      <c r="A2887" s="35" t="s">
        <v>56</v>
      </c>
      <c r="E2887" s="39" t="s">
        <v>3157</v>
      </c>
    </row>
    <row r="2888" spans="1:5" ht="12.75">
      <c r="A2888" s="35" t="s">
        <v>57</v>
      </c>
      <c r="E2888" s="40" t="s">
        <v>5</v>
      </c>
    </row>
    <row r="2889" spans="1:5" ht="12.75">
      <c r="A2889" t="s">
        <v>58</v>
      </c>
      <c r="E2889" s="39" t="s">
        <v>5</v>
      </c>
    </row>
    <row r="2890" spans="1:16" ht="12.75">
      <c r="A2890" t="s">
        <v>50</v>
      </c>
      <c s="34" t="s">
        <v>3158</v>
      </c>
      <c s="34" t="s">
        <v>3159</v>
      </c>
      <c s="35" t="s">
        <v>5</v>
      </c>
      <c s="6" t="s">
        <v>3160</v>
      </c>
      <c s="36" t="s">
        <v>54</v>
      </c>
      <c s="37">
        <v>1</v>
      </c>
      <c s="36">
        <v>0</v>
      </c>
      <c s="36">
        <f>ROUND(G2890*H2890,6)</f>
      </c>
      <c r="L2890" s="38">
        <v>0</v>
      </c>
      <c s="32">
        <f>ROUND(ROUND(L2890,2)*ROUND(G2890,3),2)</f>
      </c>
      <c s="36" t="s">
        <v>55</v>
      </c>
      <c>
        <f>(M2890*21)/100</f>
      </c>
      <c t="s">
        <v>28</v>
      </c>
    </row>
    <row r="2891" spans="1:5" ht="12.75">
      <c r="A2891" s="35" t="s">
        <v>56</v>
      </c>
      <c r="E2891" s="39" t="s">
        <v>3160</v>
      </c>
    </row>
    <row r="2892" spans="1:5" ht="12.75">
      <c r="A2892" s="35" t="s">
        <v>57</v>
      </c>
      <c r="E2892" s="40" t="s">
        <v>5</v>
      </c>
    </row>
    <row r="2893" spans="1:5" ht="12.75">
      <c r="A2893" t="s">
        <v>58</v>
      </c>
      <c r="E2893" s="39" t="s">
        <v>5</v>
      </c>
    </row>
    <row r="2894" spans="1:16" ht="12.75">
      <c r="A2894" t="s">
        <v>50</v>
      </c>
      <c s="34" t="s">
        <v>3161</v>
      </c>
      <c s="34" t="s">
        <v>3162</v>
      </c>
      <c s="35" t="s">
        <v>5</v>
      </c>
      <c s="6" t="s">
        <v>3163</v>
      </c>
      <c s="36" t="s">
        <v>54</v>
      </c>
      <c s="37">
        <v>1</v>
      </c>
      <c s="36">
        <v>0</v>
      </c>
      <c s="36">
        <f>ROUND(G2894*H2894,6)</f>
      </c>
      <c r="L2894" s="38">
        <v>0</v>
      </c>
      <c s="32">
        <f>ROUND(ROUND(L2894,2)*ROUND(G2894,3),2)</f>
      </c>
      <c s="36" t="s">
        <v>55</v>
      </c>
      <c>
        <f>(M2894*21)/100</f>
      </c>
      <c t="s">
        <v>28</v>
      </c>
    </row>
    <row r="2895" spans="1:5" ht="12.75">
      <c r="A2895" s="35" t="s">
        <v>56</v>
      </c>
      <c r="E2895" s="39" t="s">
        <v>3163</v>
      </c>
    </row>
    <row r="2896" spans="1:5" ht="12.75">
      <c r="A2896" s="35" t="s">
        <v>57</v>
      </c>
      <c r="E2896" s="40" t="s">
        <v>5</v>
      </c>
    </row>
    <row r="2897" spans="1:5" ht="12.75">
      <c r="A2897" t="s">
        <v>58</v>
      </c>
      <c r="E2897" s="39" t="s">
        <v>5</v>
      </c>
    </row>
    <row r="2898" spans="1:16" ht="12.75">
      <c r="A2898" t="s">
        <v>50</v>
      </c>
      <c s="34" t="s">
        <v>3164</v>
      </c>
      <c s="34" t="s">
        <v>3165</v>
      </c>
      <c s="35" t="s">
        <v>5</v>
      </c>
      <c s="6" t="s">
        <v>3166</v>
      </c>
      <c s="36" t="s">
        <v>54</v>
      </c>
      <c s="37">
        <v>2</v>
      </c>
      <c s="36">
        <v>0</v>
      </c>
      <c s="36">
        <f>ROUND(G2898*H2898,6)</f>
      </c>
      <c r="L2898" s="38">
        <v>0</v>
      </c>
      <c s="32">
        <f>ROUND(ROUND(L2898,2)*ROUND(G2898,3),2)</f>
      </c>
      <c s="36" t="s">
        <v>55</v>
      </c>
      <c>
        <f>(M2898*21)/100</f>
      </c>
      <c t="s">
        <v>28</v>
      </c>
    </row>
    <row r="2899" spans="1:5" ht="12.75">
      <c r="A2899" s="35" t="s">
        <v>56</v>
      </c>
      <c r="E2899" s="39" t="s">
        <v>3166</v>
      </c>
    </row>
    <row r="2900" spans="1:5" ht="12.75">
      <c r="A2900" s="35" t="s">
        <v>57</v>
      </c>
      <c r="E2900" s="40" t="s">
        <v>5</v>
      </c>
    </row>
    <row r="2901" spans="1:5" ht="12.75">
      <c r="A2901" t="s">
        <v>58</v>
      </c>
      <c r="E2901" s="39" t="s">
        <v>5</v>
      </c>
    </row>
    <row r="2902" spans="1:16" ht="12.75">
      <c r="A2902" t="s">
        <v>50</v>
      </c>
      <c s="34" t="s">
        <v>3167</v>
      </c>
      <c s="34" t="s">
        <v>3168</v>
      </c>
      <c s="35" t="s">
        <v>5</v>
      </c>
      <c s="6" t="s">
        <v>3169</v>
      </c>
      <c s="36" t="s">
        <v>54</v>
      </c>
      <c s="37">
        <v>1</v>
      </c>
      <c s="36">
        <v>0</v>
      </c>
      <c s="36">
        <f>ROUND(G2902*H2902,6)</f>
      </c>
      <c r="L2902" s="38">
        <v>0</v>
      </c>
      <c s="32">
        <f>ROUND(ROUND(L2902,2)*ROUND(G2902,3),2)</f>
      </c>
      <c s="36" t="s">
        <v>55</v>
      </c>
      <c>
        <f>(M2902*21)/100</f>
      </c>
      <c t="s">
        <v>28</v>
      </c>
    </row>
    <row r="2903" spans="1:5" ht="12.75">
      <c r="A2903" s="35" t="s">
        <v>56</v>
      </c>
      <c r="E2903" s="39" t="s">
        <v>3169</v>
      </c>
    </row>
    <row r="2904" spans="1:5" ht="12.75">
      <c r="A2904" s="35" t="s">
        <v>57</v>
      </c>
      <c r="E2904" s="40" t="s">
        <v>5</v>
      </c>
    </row>
    <row r="2905" spans="1:5" ht="12.75">
      <c r="A2905" t="s">
        <v>58</v>
      </c>
      <c r="E2905" s="39" t="s">
        <v>5</v>
      </c>
    </row>
    <row r="2906" spans="1:16" ht="12.75">
      <c r="A2906" t="s">
        <v>50</v>
      </c>
      <c s="34" t="s">
        <v>3170</v>
      </c>
      <c s="34" t="s">
        <v>3171</v>
      </c>
      <c s="35" t="s">
        <v>5</v>
      </c>
      <c s="6" t="s">
        <v>3172</v>
      </c>
      <c s="36" t="s">
        <v>54</v>
      </c>
      <c s="37">
        <v>1</v>
      </c>
      <c s="36">
        <v>0</v>
      </c>
      <c s="36">
        <f>ROUND(G2906*H2906,6)</f>
      </c>
      <c r="L2906" s="38">
        <v>0</v>
      </c>
      <c s="32">
        <f>ROUND(ROUND(L2906,2)*ROUND(G2906,3),2)</f>
      </c>
      <c s="36" t="s">
        <v>55</v>
      </c>
      <c>
        <f>(M2906*21)/100</f>
      </c>
      <c t="s">
        <v>28</v>
      </c>
    </row>
    <row r="2907" spans="1:5" ht="12.75">
      <c r="A2907" s="35" t="s">
        <v>56</v>
      </c>
      <c r="E2907" s="39" t="s">
        <v>3172</v>
      </c>
    </row>
    <row r="2908" spans="1:5" ht="12.75">
      <c r="A2908" s="35" t="s">
        <v>57</v>
      </c>
      <c r="E2908" s="40" t="s">
        <v>5</v>
      </c>
    </row>
    <row r="2909" spans="1:5" ht="12.75">
      <c r="A2909" t="s">
        <v>58</v>
      </c>
      <c r="E2909" s="39" t="s">
        <v>5</v>
      </c>
    </row>
    <row r="2910" spans="1:16" ht="12.75">
      <c r="A2910" t="s">
        <v>50</v>
      </c>
      <c s="34" t="s">
        <v>3173</v>
      </c>
      <c s="34" t="s">
        <v>3174</v>
      </c>
      <c s="35" t="s">
        <v>5</v>
      </c>
      <c s="6" t="s">
        <v>3175</v>
      </c>
      <c s="36" t="s">
        <v>54</v>
      </c>
      <c s="37">
        <v>5</v>
      </c>
      <c s="36">
        <v>0</v>
      </c>
      <c s="36">
        <f>ROUND(G2910*H2910,6)</f>
      </c>
      <c r="L2910" s="38">
        <v>0</v>
      </c>
      <c s="32">
        <f>ROUND(ROUND(L2910,2)*ROUND(G2910,3),2)</f>
      </c>
      <c s="36" t="s">
        <v>55</v>
      </c>
      <c>
        <f>(M2910*21)/100</f>
      </c>
      <c t="s">
        <v>28</v>
      </c>
    </row>
    <row r="2911" spans="1:5" ht="12.75">
      <c r="A2911" s="35" t="s">
        <v>56</v>
      </c>
      <c r="E2911" s="39" t="s">
        <v>3175</v>
      </c>
    </row>
    <row r="2912" spans="1:5" ht="12.75">
      <c r="A2912" s="35" t="s">
        <v>57</v>
      </c>
      <c r="E2912" s="40" t="s">
        <v>5</v>
      </c>
    </row>
    <row r="2913" spans="1:5" ht="12.75">
      <c r="A2913" t="s">
        <v>58</v>
      </c>
      <c r="E2913" s="39" t="s">
        <v>5</v>
      </c>
    </row>
    <row r="2914" spans="1:16" ht="12.75">
      <c r="A2914" t="s">
        <v>50</v>
      </c>
      <c s="34" t="s">
        <v>3176</v>
      </c>
      <c s="34" t="s">
        <v>3177</v>
      </c>
      <c s="35" t="s">
        <v>5</v>
      </c>
      <c s="6" t="s">
        <v>3178</v>
      </c>
      <c s="36" t="s">
        <v>54</v>
      </c>
      <c s="37">
        <v>2</v>
      </c>
      <c s="36">
        <v>0</v>
      </c>
      <c s="36">
        <f>ROUND(G2914*H2914,6)</f>
      </c>
      <c r="L2914" s="38">
        <v>0</v>
      </c>
      <c s="32">
        <f>ROUND(ROUND(L2914,2)*ROUND(G2914,3),2)</f>
      </c>
      <c s="36" t="s">
        <v>55</v>
      </c>
      <c>
        <f>(M2914*21)/100</f>
      </c>
      <c t="s">
        <v>28</v>
      </c>
    </row>
    <row r="2915" spans="1:5" ht="12.75">
      <c r="A2915" s="35" t="s">
        <v>56</v>
      </c>
      <c r="E2915" s="39" t="s">
        <v>3178</v>
      </c>
    </row>
    <row r="2916" spans="1:5" ht="12.75">
      <c r="A2916" s="35" t="s">
        <v>57</v>
      </c>
      <c r="E2916" s="40" t="s">
        <v>5</v>
      </c>
    </row>
    <row r="2917" spans="1:5" ht="12.75">
      <c r="A2917" t="s">
        <v>58</v>
      </c>
      <c r="E2917" s="39" t="s">
        <v>5</v>
      </c>
    </row>
    <row r="2918" spans="1:16" ht="12.75">
      <c r="A2918" t="s">
        <v>50</v>
      </c>
      <c s="34" t="s">
        <v>3179</v>
      </c>
      <c s="34" t="s">
        <v>3180</v>
      </c>
      <c s="35" t="s">
        <v>5</v>
      </c>
      <c s="6" t="s">
        <v>3181</v>
      </c>
      <c s="36" t="s">
        <v>54</v>
      </c>
      <c s="37">
        <v>1</v>
      </c>
      <c s="36">
        <v>0</v>
      </c>
      <c s="36">
        <f>ROUND(G2918*H2918,6)</f>
      </c>
      <c r="L2918" s="38">
        <v>0</v>
      </c>
      <c s="32">
        <f>ROUND(ROUND(L2918,2)*ROUND(G2918,3),2)</f>
      </c>
      <c s="36" t="s">
        <v>55</v>
      </c>
      <c>
        <f>(M2918*21)/100</f>
      </c>
      <c t="s">
        <v>28</v>
      </c>
    </row>
    <row r="2919" spans="1:5" ht="12.75">
      <c r="A2919" s="35" t="s">
        <v>56</v>
      </c>
      <c r="E2919" s="39" t="s">
        <v>3181</v>
      </c>
    </row>
    <row r="2920" spans="1:5" ht="12.75">
      <c r="A2920" s="35" t="s">
        <v>57</v>
      </c>
      <c r="E2920" s="40" t="s">
        <v>5</v>
      </c>
    </row>
    <row r="2921" spans="1:5" ht="12.75">
      <c r="A2921" t="s">
        <v>58</v>
      </c>
      <c r="E2921" s="39" t="s">
        <v>5</v>
      </c>
    </row>
    <row r="2922" spans="1:16" ht="12.75">
      <c r="A2922" t="s">
        <v>50</v>
      </c>
      <c s="34" t="s">
        <v>3182</v>
      </c>
      <c s="34" t="s">
        <v>3183</v>
      </c>
      <c s="35" t="s">
        <v>5</v>
      </c>
      <c s="6" t="s">
        <v>3184</v>
      </c>
      <c s="36" t="s">
        <v>54</v>
      </c>
      <c s="37">
        <v>1</v>
      </c>
      <c s="36">
        <v>0</v>
      </c>
      <c s="36">
        <f>ROUND(G2922*H2922,6)</f>
      </c>
      <c r="L2922" s="38">
        <v>0</v>
      </c>
      <c s="32">
        <f>ROUND(ROUND(L2922,2)*ROUND(G2922,3),2)</f>
      </c>
      <c s="36" t="s">
        <v>55</v>
      </c>
      <c>
        <f>(M2922*21)/100</f>
      </c>
      <c t="s">
        <v>28</v>
      </c>
    </row>
    <row r="2923" spans="1:5" ht="12.75">
      <c r="A2923" s="35" t="s">
        <v>56</v>
      </c>
      <c r="E2923" s="39" t="s">
        <v>3184</v>
      </c>
    </row>
    <row r="2924" spans="1:5" ht="12.75">
      <c r="A2924" s="35" t="s">
        <v>57</v>
      </c>
      <c r="E2924" s="40" t="s">
        <v>5</v>
      </c>
    </row>
    <row r="2925" spans="1:5" ht="12.75">
      <c r="A2925" t="s">
        <v>58</v>
      </c>
      <c r="E2925" s="39" t="s">
        <v>5</v>
      </c>
    </row>
    <row r="2926" spans="1:16" ht="12.75">
      <c r="A2926" t="s">
        <v>50</v>
      </c>
      <c s="34" t="s">
        <v>3185</v>
      </c>
      <c s="34" t="s">
        <v>3186</v>
      </c>
      <c s="35" t="s">
        <v>5</v>
      </c>
      <c s="6" t="s">
        <v>3187</v>
      </c>
      <c s="36" t="s">
        <v>54</v>
      </c>
      <c s="37">
        <v>1</v>
      </c>
      <c s="36">
        <v>0</v>
      </c>
      <c s="36">
        <f>ROUND(G2926*H2926,6)</f>
      </c>
      <c r="L2926" s="38">
        <v>0</v>
      </c>
      <c s="32">
        <f>ROUND(ROUND(L2926,2)*ROUND(G2926,3),2)</f>
      </c>
      <c s="36" t="s">
        <v>55</v>
      </c>
      <c>
        <f>(M2926*21)/100</f>
      </c>
      <c t="s">
        <v>28</v>
      </c>
    </row>
    <row r="2927" spans="1:5" ht="12.75">
      <c r="A2927" s="35" t="s">
        <v>56</v>
      </c>
      <c r="E2927" s="39" t="s">
        <v>3187</v>
      </c>
    </row>
    <row r="2928" spans="1:5" ht="12.75">
      <c r="A2928" s="35" t="s">
        <v>57</v>
      </c>
      <c r="E2928" s="40" t="s">
        <v>5</v>
      </c>
    </row>
    <row r="2929" spans="1:5" ht="12.75">
      <c r="A2929" t="s">
        <v>58</v>
      </c>
      <c r="E2929" s="39" t="s">
        <v>5</v>
      </c>
    </row>
    <row r="2930" spans="1:16" ht="12.75">
      <c r="A2930" t="s">
        <v>50</v>
      </c>
      <c s="34" t="s">
        <v>3188</v>
      </c>
      <c s="34" t="s">
        <v>3189</v>
      </c>
      <c s="35" t="s">
        <v>5</v>
      </c>
      <c s="6" t="s">
        <v>3190</v>
      </c>
      <c s="36" t="s">
        <v>54</v>
      </c>
      <c s="37">
        <v>1</v>
      </c>
      <c s="36">
        <v>0</v>
      </c>
      <c s="36">
        <f>ROUND(G2930*H2930,6)</f>
      </c>
      <c r="L2930" s="38">
        <v>0</v>
      </c>
      <c s="32">
        <f>ROUND(ROUND(L2930,2)*ROUND(G2930,3),2)</f>
      </c>
      <c s="36" t="s">
        <v>55</v>
      </c>
      <c>
        <f>(M2930*21)/100</f>
      </c>
      <c t="s">
        <v>28</v>
      </c>
    </row>
    <row r="2931" spans="1:5" ht="12.75">
      <c r="A2931" s="35" t="s">
        <v>56</v>
      </c>
      <c r="E2931" s="39" t="s">
        <v>3190</v>
      </c>
    </row>
    <row r="2932" spans="1:5" ht="12.75">
      <c r="A2932" s="35" t="s">
        <v>57</v>
      </c>
      <c r="E2932" s="40" t="s">
        <v>5</v>
      </c>
    </row>
    <row r="2933" spans="1:5" ht="12.75">
      <c r="A2933" t="s">
        <v>58</v>
      </c>
      <c r="E2933" s="39" t="s">
        <v>5</v>
      </c>
    </row>
    <row r="2934" spans="1:16" ht="12.75">
      <c r="A2934" t="s">
        <v>50</v>
      </c>
      <c s="34" t="s">
        <v>3191</v>
      </c>
      <c s="34" t="s">
        <v>3192</v>
      </c>
      <c s="35" t="s">
        <v>5</v>
      </c>
      <c s="6" t="s">
        <v>3193</v>
      </c>
      <c s="36" t="s">
        <v>54</v>
      </c>
      <c s="37">
        <v>3</v>
      </c>
      <c s="36">
        <v>0</v>
      </c>
      <c s="36">
        <f>ROUND(G2934*H2934,6)</f>
      </c>
      <c r="L2934" s="38">
        <v>0</v>
      </c>
      <c s="32">
        <f>ROUND(ROUND(L2934,2)*ROUND(G2934,3),2)</f>
      </c>
      <c s="36" t="s">
        <v>55</v>
      </c>
      <c>
        <f>(M2934*21)/100</f>
      </c>
      <c t="s">
        <v>28</v>
      </c>
    </row>
    <row r="2935" spans="1:5" ht="12.75">
      <c r="A2935" s="35" t="s">
        <v>56</v>
      </c>
      <c r="E2935" s="39" t="s">
        <v>3193</v>
      </c>
    </row>
    <row r="2936" spans="1:5" ht="12.75">
      <c r="A2936" s="35" t="s">
        <v>57</v>
      </c>
      <c r="E2936" s="40" t="s">
        <v>5</v>
      </c>
    </row>
    <row r="2937" spans="1:5" ht="12.75">
      <c r="A2937" t="s">
        <v>58</v>
      </c>
      <c r="E2937" s="39" t="s">
        <v>5</v>
      </c>
    </row>
    <row r="2938" spans="1:16" ht="12.75">
      <c r="A2938" t="s">
        <v>50</v>
      </c>
      <c s="34" t="s">
        <v>3194</v>
      </c>
      <c s="34" t="s">
        <v>3195</v>
      </c>
      <c s="35" t="s">
        <v>5</v>
      </c>
      <c s="6" t="s">
        <v>3196</v>
      </c>
      <c s="36" t="s">
        <v>54</v>
      </c>
      <c s="37">
        <v>2</v>
      </c>
      <c s="36">
        <v>0</v>
      </c>
      <c s="36">
        <f>ROUND(G2938*H2938,6)</f>
      </c>
      <c r="L2938" s="38">
        <v>0</v>
      </c>
      <c s="32">
        <f>ROUND(ROUND(L2938,2)*ROUND(G2938,3),2)</f>
      </c>
      <c s="36" t="s">
        <v>55</v>
      </c>
      <c>
        <f>(M2938*21)/100</f>
      </c>
      <c t="s">
        <v>28</v>
      </c>
    </row>
    <row r="2939" spans="1:5" ht="12.75">
      <c r="A2939" s="35" t="s">
        <v>56</v>
      </c>
      <c r="E2939" s="39" t="s">
        <v>3196</v>
      </c>
    </row>
    <row r="2940" spans="1:5" ht="12.75">
      <c r="A2940" s="35" t="s">
        <v>57</v>
      </c>
      <c r="E2940" s="40" t="s">
        <v>5</v>
      </c>
    </row>
    <row r="2941" spans="1:5" ht="12.75">
      <c r="A2941" t="s">
        <v>58</v>
      </c>
      <c r="E2941" s="39" t="s">
        <v>5</v>
      </c>
    </row>
    <row r="2942" spans="1:16" ht="12.75">
      <c r="A2942" t="s">
        <v>50</v>
      </c>
      <c s="34" t="s">
        <v>3197</v>
      </c>
      <c s="34" t="s">
        <v>3198</v>
      </c>
      <c s="35" t="s">
        <v>5</v>
      </c>
      <c s="6" t="s">
        <v>3199</v>
      </c>
      <c s="36" t="s">
        <v>54</v>
      </c>
      <c s="37">
        <v>1</v>
      </c>
      <c s="36">
        <v>0</v>
      </c>
      <c s="36">
        <f>ROUND(G2942*H2942,6)</f>
      </c>
      <c r="L2942" s="38">
        <v>0</v>
      </c>
      <c s="32">
        <f>ROUND(ROUND(L2942,2)*ROUND(G2942,3),2)</f>
      </c>
      <c s="36" t="s">
        <v>55</v>
      </c>
      <c>
        <f>(M2942*21)/100</f>
      </c>
      <c t="s">
        <v>28</v>
      </c>
    </row>
    <row r="2943" spans="1:5" ht="12.75">
      <c r="A2943" s="35" t="s">
        <v>56</v>
      </c>
      <c r="E2943" s="39" t="s">
        <v>3199</v>
      </c>
    </row>
    <row r="2944" spans="1:5" ht="12.75">
      <c r="A2944" s="35" t="s">
        <v>57</v>
      </c>
      <c r="E2944" s="40" t="s">
        <v>5</v>
      </c>
    </row>
    <row r="2945" spans="1:5" ht="12.75">
      <c r="A2945" t="s">
        <v>58</v>
      </c>
      <c r="E2945" s="39" t="s">
        <v>5</v>
      </c>
    </row>
    <row r="2946" spans="1:16" ht="12.75">
      <c r="A2946" t="s">
        <v>50</v>
      </c>
      <c s="34" t="s">
        <v>3200</v>
      </c>
      <c s="34" t="s">
        <v>3201</v>
      </c>
      <c s="35" t="s">
        <v>5</v>
      </c>
      <c s="6" t="s">
        <v>3202</v>
      </c>
      <c s="36" t="s">
        <v>54</v>
      </c>
      <c s="37">
        <v>3</v>
      </c>
      <c s="36">
        <v>0</v>
      </c>
      <c s="36">
        <f>ROUND(G2946*H2946,6)</f>
      </c>
      <c r="L2946" s="38">
        <v>0</v>
      </c>
      <c s="32">
        <f>ROUND(ROUND(L2946,2)*ROUND(G2946,3),2)</f>
      </c>
      <c s="36" t="s">
        <v>55</v>
      </c>
      <c>
        <f>(M2946*21)/100</f>
      </c>
      <c t="s">
        <v>28</v>
      </c>
    </row>
    <row r="2947" spans="1:5" ht="12.75">
      <c r="A2947" s="35" t="s">
        <v>56</v>
      </c>
      <c r="E2947" s="39" t="s">
        <v>3202</v>
      </c>
    </row>
    <row r="2948" spans="1:5" ht="12.75">
      <c r="A2948" s="35" t="s">
        <v>57</v>
      </c>
      <c r="E2948" s="40" t="s">
        <v>5</v>
      </c>
    </row>
    <row r="2949" spans="1:5" ht="12.75">
      <c r="A2949" t="s">
        <v>58</v>
      </c>
      <c r="E2949" s="39" t="s">
        <v>5</v>
      </c>
    </row>
    <row r="2950" spans="1:16" ht="12.75">
      <c r="A2950" t="s">
        <v>50</v>
      </c>
      <c s="34" t="s">
        <v>3203</v>
      </c>
      <c s="34" t="s">
        <v>3204</v>
      </c>
      <c s="35" t="s">
        <v>5</v>
      </c>
      <c s="6" t="s">
        <v>3205</v>
      </c>
      <c s="36" t="s">
        <v>54</v>
      </c>
      <c s="37">
        <v>4</v>
      </c>
      <c s="36">
        <v>0</v>
      </c>
      <c s="36">
        <f>ROUND(G2950*H2950,6)</f>
      </c>
      <c r="L2950" s="38">
        <v>0</v>
      </c>
      <c s="32">
        <f>ROUND(ROUND(L2950,2)*ROUND(G2950,3),2)</f>
      </c>
      <c s="36" t="s">
        <v>55</v>
      </c>
      <c>
        <f>(M2950*21)/100</f>
      </c>
      <c t="s">
        <v>28</v>
      </c>
    </row>
    <row r="2951" spans="1:5" ht="12.75">
      <c r="A2951" s="35" t="s">
        <v>56</v>
      </c>
      <c r="E2951" s="39" t="s">
        <v>3205</v>
      </c>
    </row>
    <row r="2952" spans="1:5" ht="12.75">
      <c r="A2952" s="35" t="s">
        <v>57</v>
      </c>
      <c r="E2952" s="40" t="s">
        <v>5</v>
      </c>
    </row>
    <row r="2953" spans="1:5" ht="12.75">
      <c r="A2953" t="s">
        <v>58</v>
      </c>
      <c r="E2953" s="39" t="s">
        <v>5</v>
      </c>
    </row>
    <row r="2954" spans="1:16" ht="12.75">
      <c r="A2954" t="s">
        <v>50</v>
      </c>
      <c s="34" t="s">
        <v>3206</v>
      </c>
      <c s="34" t="s">
        <v>3207</v>
      </c>
      <c s="35" t="s">
        <v>5</v>
      </c>
      <c s="6" t="s">
        <v>3208</v>
      </c>
      <c s="36" t="s">
        <v>124</v>
      </c>
      <c s="37">
        <v>1</v>
      </c>
      <c s="36">
        <v>0</v>
      </c>
      <c s="36">
        <f>ROUND(G2954*H2954,6)</f>
      </c>
      <c r="L2954" s="38">
        <v>0</v>
      </c>
      <c s="32">
        <f>ROUND(ROUND(L2954,2)*ROUND(G2954,3),2)</f>
      </c>
      <c s="36" t="s">
        <v>55</v>
      </c>
      <c>
        <f>(M2954*21)/100</f>
      </c>
      <c t="s">
        <v>28</v>
      </c>
    </row>
    <row r="2955" spans="1:5" ht="12.75">
      <c r="A2955" s="35" t="s">
        <v>56</v>
      </c>
      <c r="E2955" s="39" t="s">
        <v>3208</v>
      </c>
    </row>
    <row r="2956" spans="1:5" ht="12.75">
      <c r="A2956" s="35" t="s">
        <v>57</v>
      </c>
      <c r="E2956" s="40" t="s">
        <v>5</v>
      </c>
    </row>
    <row r="2957" spans="1:5" ht="12.75">
      <c r="A2957" t="s">
        <v>58</v>
      </c>
      <c r="E2957" s="39" t="s">
        <v>5</v>
      </c>
    </row>
    <row r="2958" spans="1:16" ht="12.75">
      <c r="A2958" t="s">
        <v>50</v>
      </c>
      <c s="34" t="s">
        <v>3209</v>
      </c>
      <c s="34" t="s">
        <v>3210</v>
      </c>
      <c s="35" t="s">
        <v>5</v>
      </c>
      <c s="6" t="s">
        <v>3211</v>
      </c>
      <c s="36" t="s">
        <v>124</v>
      </c>
      <c s="37">
        <v>1</v>
      </c>
      <c s="36">
        <v>0</v>
      </c>
      <c s="36">
        <f>ROUND(G2958*H2958,6)</f>
      </c>
      <c r="L2958" s="38">
        <v>0</v>
      </c>
      <c s="32">
        <f>ROUND(ROUND(L2958,2)*ROUND(G2958,3),2)</f>
      </c>
      <c s="36" t="s">
        <v>55</v>
      </c>
      <c>
        <f>(M2958*21)/100</f>
      </c>
      <c t="s">
        <v>28</v>
      </c>
    </row>
    <row r="2959" spans="1:5" ht="12.75">
      <c r="A2959" s="35" t="s">
        <v>56</v>
      </c>
      <c r="E2959" s="39" t="s">
        <v>3211</v>
      </c>
    </row>
    <row r="2960" spans="1:5" ht="12.75">
      <c r="A2960" s="35" t="s">
        <v>57</v>
      </c>
      <c r="E2960" s="40" t="s">
        <v>5</v>
      </c>
    </row>
    <row r="2961" spans="1:5" ht="12.75">
      <c r="A2961" t="s">
        <v>58</v>
      </c>
      <c r="E2961" s="39" t="s">
        <v>5</v>
      </c>
    </row>
    <row r="2962" spans="1:16" ht="12.75">
      <c r="A2962" t="s">
        <v>50</v>
      </c>
      <c s="34" t="s">
        <v>3212</v>
      </c>
      <c s="34" t="s">
        <v>3213</v>
      </c>
      <c s="35" t="s">
        <v>5</v>
      </c>
      <c s="6" t="s">
        <v>3214</v>
      </c>
      <c s="36" t="s">
        <v>54</v>
      </c>
      <c s="37">
        <v>1</v>
      </c>
      <c s="36">
        <v>0</v>
      </c>
      <c s="36">
        <f>ROUND(G2962*H2962,6)</f>
      </c>
      <c r="L2962" s="38">
        <v>0</v>
      </c>
      <c s="32">
        <f>ROUND(ROUND(L2962,2)*ROUND(G2962,3),2)</f>
      </c>
      <c s="36" t="s">
        <v>55</v>
      </c>
      <c>
        <f>(M2962*21)/100</f>
      </c>
      <c t="s">
        <v>28</v>
      </c>
    </row>
    <row r="2963" spans="1:5" ht="12.75">
      <c r="A2963" s="35" t="s">
        <v>56</v>
      </c>
      <c r="E2963" s="39" t="s">
        <v>3214</v>
      </c>
    </row>
    <row r="2964" spans="1:5" ht="12.75">
      <c r="A2964" s="35" t="s">
        <v>57</v>
      </c>
      <c r="E2964" s="40" t="s">
        <v>5</v>
      </c>
    </row>
    <row r="2965" spans="1:5" ht="12.75">
      <c r="A2965" t="s">
        <v>58</v>
      </c>
      <c r="E2965" s="39" t="s">
        <v>5</v>
      </c>
    </row>
    <row r="2966" spans="1:16" ht="12.75">
      <c r="A2966" t="s">
        <v>50</v>
      </c>
      <c s="34" t="s">
        <v>3215</v>
      </c>
      <c s="34" t="s">
        <v>3216</v>
      </c>
      <c s="35" t="s">
        <v>5</v>
      </c>
      <c s="6" t="s">
        <v>3217</v>
      </c>
      <c s="36" t="s">
        <v>54</v>
      </c>
      <c s="37">
        <v>8</v>
      </c>
      <c s="36">
        <v>0</v>
      </c>
      <c s="36">
        <f>ROUND(G2966*H2966,6)</f>
      </c>
      <c r="L2966" s="38">
        <v>0</v>
      </c>
      <c s="32">
        <f>ROUND(ROUND(L2966,2)*ROUND(G2966,3),2)</f>
      </c>
      <c s="36" t="s">
        <v>55</v>
      </c>
      <c>
        <f>(M2966*21)/100</f>
      </c>
      <c t="s">
        <v>28</v>
      </c>
    </row>
    <row r="2967" spans="1:5" ht="12.75">
      <c r="A2967" s="35" t="s">
        <v>56</v>
      </c>
      <c r="E2967" s="39" t="s">
        <v>3217</v>
      </c>
    </row>
    <row r="2968" spans="1:5" ht="12.75">
      <c r="A2968" s="35" t="s">
        <v>57</v>
      </c>
      <c r="E2968" s="40" t="s">
        <v>5</v>
      </c>
    </row>
    <row r="2969" spans="1:5" ht="12.75">
      <c r="A2969" t="s">
        <v>58</v>
      </c>
      <c r="E2969" s="39" t="s">
        <v>5</v>
      </c>
    </row>
    <row r="2970" spans="1:16" ht="12.75">
      <c r="A2970" t="s">
        <v>50</v>
      </c>
      <c s="34" t="s">
        <v>3218</v>
      </c>
      <c s="34" t="s">
        <v>3219</v>
      </c>
      <c s="35" t="s">
        <v>5</v>
      </c>
      <c s="6" t="s">
        <v>3220</v>
      </c>
      <c s="36" t="s">
        <v>54</v>
      </c>
      <c s="37">
        <v>7</v>
      </c>
      <c s="36">
        <v>0</v>
      </c>
      <c s="36">
        <f>ROUND(G2970*H2970,6)</f>
      </c>
      <c r="L2970" s="38">
        <v>0</v>
      </c>
      <c s="32">
        <f>ROUND(ROUND(L2970,2)*ROUND(G2970,3),2)</f>
      </c>
      <c s="36" t="s">
        <v>55</v>
      </c>
      <c>
        <f>(M2970*21)/100</f>
      </c>
      <c t="s">
        <v>28</v>
      </c>
    </row>
    <row r="2971" spans="1:5" ht="12.75">
      <c r="A2971" s="35" t="s">
        <v>56</v>
      </c>
      <c r="E2971" s="39" t="s">
        <v>3220</v>
      </c>
    </row>
    <row r="2972" spans="1:5" ht="12.75">
      <c r="A2972" s="35" t="s">
        <v>57</v>
      </c>
      <c r="E2972" s="40" t="s">
        <v>5</v>
      </c>
    </row>
    <row r="2973" spans="1:5" ht="12.75">
      <c r="A2973" t="s">
        <v>58</v>
      </c>
      <c r="E2973" s="39" t="s">
        <v>5</v>
      </c>
    </row>
    <row r="2974" spans="1:16" ht="12.75">
      <c r="A2974" t="s">
        <v>50</v>
      </c>
      <c s="34" t="s">
        <v>3221</v>
      </c>
      <c s="34" t="s">
        <v>3222</v>
      </c>
      <c s="35" t="s">
        <v>5</v>
      </c>
      <c s="6" t="s">
        <v>3223</v>
      </c>
      <c s="36" t="s">
        <v>54</v>
      </c>
      <c s="37">
        <v>6</v>
      </c>
      <c s="36">
        <v>0</v>
      </c>
      <c s="36">
        <f>ROUND(G2974*H2974,6)</f>
      </c>
      <c r="L2974" s="38">
        <v>0</v>
      </c>
      <c s="32">
        <f>ROUND(ROUND(L2974,2)*ROUND(G2974,3),2)</f>
      </c>
      <c s="36" t="s">
        <v>55</v>
      </c>
      <c>
        <f>(M2974*21)/100</f>
      </c>
      <c t="s">
        <v>28</v>
      </c>
    </row>
    <row r="2975" spans="1:5" ht="12.75">
      <c r="A2975" s="35" t="s">
        <v>56</v>
      </c>
      <c r="E2975" s="39" t="s">
        <v>3223</v>
      </c>
    </row>
    <row r="2976" spans="1:5" ht="12.75">
      <c r="A2976" s="35" t="s">
        <v>57</v>
      </c>
      <c r="E2976" s="40" t="s">
        <v>5</v>
      </c>
    </row>
    <row r="2977" spans="1:5" ht="12.75">
      <c r="A2977" t="s">
        <v>58</v>
      </c>
      <c r="E2977" s="39" t="s">
        <v>5</v>
      </c>
    </row>
    <row r="2978" spans="1:16" ht="12.75">
      <c r="A2978" t="s">
        <v>50</v>
      </c>
      <c s="34" t="s">
        <v>3224</v>
      </c>
      <c s="34" t="s">
        <v>3225</v>
      </c>
      <c s="35" t="s">
        <v>5</v>
      </c>
      <c s="6" t="s">
        <v>3226</v>
      </c>
      <c s="36" t="s">
        <v>54</v>
      </c>
      <c s="37">
        <v>6</v>
      </c>
      <c s="36">
        <v>0</v>
      </c>
      <c s="36">
        <f>ROUND(G2978*H2978,6)</f>
      </c>
      <c r="L2978" s="38">
        <v>0</v>
      </c>
      <c s="32">
        <f>ROUND(ROUND(L2978,2)*ROUND(G2978,3),2)</f>
      </c>
      <c s="36" t="s">
        <v>55</v>
      </c>
      <c>
        <f>(M2978*21)/100</f>
      </c>
      <c t="s">
        <v>28</v>
      </c>
    </row>
    <row r="2979" spans="1:5" ht="12.75">
      <c r="A2979" s="35" t="s">
        <v>56</v>
      </c>
      <c r="E2979" s="39" t="s">
        <v>3226</v>
      </c>
    </row>
    <row r="2980" spans="1:5" ht="12.75">
      <c r="A2980" s="35" t="s">
        <v>57</v>
      </c>
      <c r="E2980" s="40" t="s">
        <v>5</v>
      </c>
    </row>
    <row r="2981" spans="1:5" ht="12.75">
      <c r="A2981" t="s">
        <v>58</v>
      </c>
      <c r="E2981" s="39" t="s">
        <v>5</v>
      </c>
    </row>
    <row r="2982" spans="1:16" ht="12.75">
      <c r="A2982" t="s">
        <v>50</v>
      </c>
      <c s="34" t="s">
        <v>3227</v>
      </c>
      <c s="34" t="s">
        <v>3228</v>
      </c>
      <c s="35" t="s">
        <v>5</v>
      </c>
      <c s="6" t="s">
        <v>3229</v>
      </c>
      <c s="36" t="s">
        <v>54</v>
      </c>
      <c s="37">
        <v>2</v>
      </c>
      <c s="36">
        <v>0</v>
      </c>
      <c s="36">
        <f>ROUND(G2982*H2982,6)</f>
      </c>
      <c r="L2982" s="38">
        <v>0</v>
      </c>
      <c s="32">
        <f>ROUND(ROUND(L2982,2)*ROUND(G2982,3),2)</f>
      </c>
      <c s="36" t="s">
        <v>55</v>
      </c>
      <c>
        <f>(M2982*21)/100</f>
      </c>
      <c t="s">
        <v>28</v>
      </c>
    </row>
    <row r="2983" spans="1:5" ht="12.75">
      <c r="A2983" s="35" t="s">
        <v>56</v>
      </c>
      <c r="E2983" s="39" t="s">
        <v>3229</v>
      </c>
    </row>
    <row r="2984" spans="1:5" ht="12.75">
      <c r="A2984" s="35" t="s">
        <v>57</v>
      </c>
      <c r="E2984" s="40" t="s">
        <v>5</v>
      </c>
    </row>
    <row r="2985" spans="1:5" ht="12.75">
      <c r="A2985" t="s">
        <v>58</v>
      </c>
      <c r="E2985" s="39" t="s">
        <v>5</v>
      </c>
    </row>
    <row r="2986" spans="1:16" ht="12.75">
      <c r="A2986" t="s">
        <v>50</v>
      </c>
      <c s="34" t="s">
        <v>3230</v>
      </c>
      <c s="34" t="s">
        <v>3231</v>
      </c>
      <c s="35" t="s">
        <v>5</v>
      </c>
      <c s="6" t="s">
        <v>3232</v>
      </c>
      <c s="36" t="s">
        <v>54</v>
      </c>
      <c s="37">
        <v>1</v>
      </c>
      <c s="36">
        <v>0</v>
      </c>
      <c s="36">
        <f>ROUND(G2986*H2986,6)</f>
      </c>
      <c r="L2986" s="38">
        <v>0</v>
      </c>
      <c s="32">
        <f>ROUND(ROUND(L2986,2)*ROUND(G2986,3),2)</f>
      </c>
      <c s="36" t="s">
        <v>55</v>
      </c>
      <c>
        <f>(M2986*21)/100</f>
      </c>
      <c t="s">
        <v>28</v>
      </c>
    </row>
    <row r="2987" spans="1:5" ht="12.75">
      <c r="A2987" s="35" t="s">
        <v>56</v>
      </c>
      <c r="E2987" s="39" t="s">
        <v>3232</v>
      </c>
    </row>
    <row r="2988" spans="1:5" ht="12.75">
      <c r="A2988" s="35" t="s">
        <v>57</v>
      </c>
      <c r="E2988" s="40" t="s">
        <v>5</v>
      </c>
    </row>
    <row r="2989" spans="1:5" ht="12.75">
      <c r="A2989" t="s">
        <v>58</v>
      </c>
      <c r="E2989" s="39" t="s">
        <v>5</v>
      </c>
    </row>
    <row r="2990" spans="1:16" ht="12.75">
      <c r="A2990" t="s">
        <v>50</v>
      </c>
      <c s="34" t="s">
        <v>3233</v>
      </c>
      <c s="34" t="s">
        <v>3234</v>
      </c>
      <c s="35" t="s">
        <v>5</v>
      </c>
      <c s="6" t="s">
        <v>3235</v>
      </c>
      <c s="36" t="s">
        <v>54</v>
      </c>
      <c s="37">
        <v>2</v>
      </c>
      <c s="36">
        <v>0</v>
      </c>
      <c s="36">
        <f>ROUND(G2990*H2990,6)</f>
      </c>
      <c r="L2990" s="38">
        <v>0</v>
      </c>
      <c s="32">
        <f>ROUND(ROUND(L2990,2)*ROUND(G2990,3),2)</f>
      </c>
      <c s="36" t="s">
        <v>55</v>
      </c>
      <c>
        <f>(M2990*21)/100</f>
      </c>
      <c t="s">
        <v>28</v>
      </c>
    </row>
    <row r="2991" spans="1:5" ht="12.75">
      <c r="A2991" s="35" t="s">
        <v>56</v>
      </c>
      <c r="E2991" s="39" t="s">
        <v>3235</v>
      </c>
    </row>
    <row r="2992" spans="1:5" ht="12.75">
      <c r="A2992" s="35" t="s">
        <v>57</v>
      </c>
      <c r="E2992" s="40" t="s">
        <v>5</v>
      </c>
    </row>
    <row r="2993" spans="1:5" ht="12.75">
      <c r="A2993" t="s">
        <v>58</v>
      </c>
      <c r="E2993" s="39" t="s">
        <v>5</v>
      </c>
    </row>
    <row r="2994" spans="1:16" ht="12.75">
      <c r="A2994" t="s">
        <v>50</v>
      </c>
      <c s="34" t="s">
        <v>3236</v>
      </c>
      <c s="34" t="s">
        <v>3237</v>
      </c>
      <c s="35" t="s">
        <v>5</v>
      </c>
      <c s="6" t="s">
        <v>3238</v>
      </c>
      <c s="36" t="s">
        <v>54</v>
      </c>
      <c s="37">
        <v>1</v>
      </c>
      <c s="36">
        <v>0</v>
      </c>
      <c s="36">
        <f>ROUND(G2994*H2994,6)</f>
      </c>
      <c r="L2994" s="38">
        <v>0</v>
      </c>
      <c s="32">
        <f>ROUND(ROUND(L2994,2)*ROUND(G2994,3),2)</f>
      </c>
      <c s="36" t="s">
        <v>55</v>
      </c>
      <c>
        <f>(M2994*21)/100</f>
      </c>
      <c t="s">
        <v>28</v>
      </c>
    </row>
    <row r="2995" spans="1:5" ht="12.75">
      <c r="A2995" s="35" t="s">
        <v>56</v>
      </c>
      <c r="E2995" s="39" t="s">
        <v>3238</v>
      </c>
    </row>
    <row r="2996" spans="1:5" ht="12.75">
      <c r="A2996" s="35" t="s">
        <v>57</v>
      </c>
      <c r="E2996" s="40" t="s">
        <v>5</v>
      </c>
    </row>
    <row r="2997" spans="1:5" ht="12.75">
      <c r="A2997" t="s">
        <v>58</v>
      </c>
      <c r="E2997" s="39" t="s">
        <v>5</v>
      </c>
    </row>
    <row r="2998" spans="1:16" ht="12.75">
      <c r="A2998" t="s">
        <v>50</v>
      </c>
      <c s="34" t="s">
        <v>3239</v>
      </c>
      <c s="34" t="s">
        <v>3240</v>
      </c>
      <c s="35" t="s">
        <v>5</v>
      </c>
      <c s="6" t="s">
        <v>3241</v>
      </c>
      <c s="36" t="s">
        <v>54</v>
      </c>
      <c s="37">
        <v>15</v>
      </c>
      <c s="36">
        <v>0</v>
      </c>
      <c s="36">
        <f>ROUND(G2998*H2998,6)</f>
      </c>
      <c r="L2998" s="38">
        <v>0</v>
      </c>
      <c s="32">
        <f>ROUND(ROUND(L2998,2)*ROUND(G2998,3),2)</f>
      </c>
      <c s="36" t="s">
        <v>55</v>
      </c>
      <c>
        <f>(M2998*21)/100</f>
      </c>
      <c t="s">
        <v>28</v>
      </c>
    </row>
    <row r="2999" spans="1:5" ht="12.75">
      <c r="A2999" s="35" t="s">
        <v>56</v>
      </c>
      <c r="E2999" s="39" t="s">
        <v>3241</v>
      </c>
    </row>
    <row r="3000" spans="1:5" ht="12.75">
      <c r="A3000" s="35" t="s">
        <v>57</v>
      </c>
      <c r="E3000" s="40" t="s">
        <v>5</v>
      </c>
    </row>
    <row r="3001" spans="1:5" ht="12.75">
      <c r="A3001" t="s">
        <v>58</v>
      </c>
      <c r="E3001" s="39" t="s">
        <v>5</v>
      </c>
    </row>
    <row r="3002" spans="1:16" ht="12.75">
      <c r="A3002" t="s">
        <v>50</v>
      </c>
      <c s="34" t="s">
        <v>3242</v>
      </c>
      <c s="34" t="s">
        <v>3243</v>
      </c>
      <c s="35" t="s">
        <v>5</v>
      </c>
      <c s="6" t="s">
        <v>3244</v>
      </c>
      <c s="36" t="s">
        <v>54</v>
      </c>
      <c s="37">
        <v>5</v>
      </c>
      <c s="36">
        <v>0</v>
      </c>
      <c s="36">
        <f>ROUND(G3002*H3002,6)</f>
      </c>
      <c r="L3002" s="38">
        <v>0</v>
      </c>
      <c s="32">
        <f>ROUND(ROUND(L3002,2)*ROUND(G3002,3),2)</f>
      </c>
      <c s="36" t="s">
        <v>55</v>
      </c>
      <c>
        <f>(M3002*21)/100</f>
      </c>
      <c t="s">
        <v>28</v>
      </c>
    </row>
    <row r="3003" spans="1:5" ht="12.75">
      <c r="A3003" s="35" t="s">
        <v>56</v>
      </c>
      <c r="E3003" s="39" t="s">
        <v>3244</v>
      </c>
    </row>
    <row r="3004" spans="1:5" ht="12.75">
      <c r="A3004" s="35" t="s">
        <v>57</v>
      </c>
      <c r="E3004" s="40" t="s">
        <v>5</v>
      </c>
    </row>
    <row r="3005" spans="1:5" ht="12.75">
      <c r="A3005" t="s">
        <v>58</v>
      </c>
      <c r="E3005" s="39" t="s">
        <v>5</v>
      </c>
    </row>
    <row r="3006" spans="1:16" ht="12.75">
      <c r="A3006" t="s">
        <v>50</v>
      </c>
      <c s="34" t="s">
        <v>3245</v>
      </c>
      <c s="34" t="s">
        <v>3246</v>
      </c>
      <c s="35" t="s">
        <v>5</v>
      </c>
      <c s="6" t="s">
        <v>3247</v>
      </c>
      <c s="36" t="s">
        <v>54</v>
      </c>
      <c s="37">
        <v>6</v>
      </c>
      <c s="36">
        <v>0</v>
      </c>
      <c s="36">
        <f>ROUND(G3006*H3006,6)</f>
      </c>
      <c r="L3006" s="38">
        <v>0</v>
      </c>
      <c s="32">
        <f>ROUND(ROUND(L3006,2)*ROUND(G3006,3),2)</f>
      </c>
      <c s="36" t="s">
        <v>55</v>
      </c>
      <c>
        <f>(M3006*21)/100</f>
      </c>
      <c t="s">
        <v>28</v>
      </c>
    </row>
    <row r="3007" spans="1:5" ht="12.75">
      <c r="A3007" s="35" t="s">
        <v>56</v>
      </c>
      <c r="E3007" s="39" t="s">
        <v>3247</v>
      </c>
    </row>
    <row r="3008" spans="1:5" ht="12.75">
      <c r="A3008" s="35" t="s">
        <v>57</v>
      </c>
      <c r="E3008" s="40" t="s">
        <v>5</v>
      </c>
    </row>
    <row r="3009" spans="1:5" ht="12.75">
      <c r="A3009" t="s">
        <v>58</v>
      </c>
      <c r="E3009" s="39" t="s">
        <v>5</v>
      </c>
    </row>
    <row r="3010" spans="1:16" ht="12.75">
      <c r="A3010" t="s">
        <v>50</v>
      </c>
      <c s="34" t="s">
        <v>529</v>
      </c>
      <c s="34" t="s">
        <v>3248</v>
      </c>
      <c s="35" t="s">
        <v>5</v>
      </c>
      <c s="6" t="s">
        <v>3249</v>
      </c>
      <c s="36" t="s">
        <v>54</v>
      </c>
      <c s="37">
        <v>22</v>
      </c>
      <c s="36">
        <v>0</v>
      </c>
      <c s="36">
        <f>ROUND(G3010*H3010,6)</f>
      </c>
      <c r="L3010" s="38">
        <v>0</v>
      </c>
      <c s="32">
        <f>ROUND(ROUND(L3010,2)*ROUND(G3010,3),2)</f>
      </c>
      <c s="36" t="s">
        <v>55</v>
      </c>
      <c>
        <f>(M3010*21)/100</f>
      </c>
      <c t="s">
        <v>28</v>
      </c>
    </row>
    <row r="3011" spans="1:5" ht="12.75">
      <c r="A3011" s="35" t="s">
        <v>56</v>
      </c>
      <c r="E3011" s="39" t="s">
        <v>3249</v>
      </c>
    </row>
    <row r="3012" spans="1:5" ht="12.75">
      <c r="A3012" s="35" t="s">
        <v>57</v>
      </c>
      <c r="E3012" s="40" t="s">
        <v>5</v>
      </c>
    </row>
    <row r="3013" spans="1:5" ht="12.75">
      <c r="A3013" t="s">
        <v>58</v>
      </c>
      <c r="E3013" s="39" t="s">
        <v>5</v>
      </c>
    </row>
    <row r="3014" spans="1:16" ht="12.75">
      <c r="A3014" t="s">
        <v>50</v>
      </c>
      <c s="34" t="s">
        <v>801</v>
      </c>
      <c s="34" t="s">
        <v>3250</v>
      </c>
      <c s="35" t="s">
        <v>5</v>
      </c>
      <c s="6" t="s">
        <v>3251</v>
      </c>
      <c s="36" t="s">
        <v>54</v>
      </c>
      <c s="37">
        <v>3</v>
      </c>
      <c s="36">
        <v>0</v>
      </c>
      <c s="36">
        <f>ROUND(G3014*H3014,6)</f>
      </c>
      <c r="L3014" s="38">
        <v>0</v>
      </c>
      <c s="32">
        <f>ROUND(ROUND(L3014,2)*ROUND(G3014,3),2)</f>
      </c>
      <c s="36" t="s">
        <v>55</v>
      </c>
      <c>
        <f>(M3014*21)/100</f>
      </c>
      <c t="s">
        <v>28</v>
      </c>
    </row>
    <row r="3015" spans="1:5" ht="12.75">
      <c r="A3015" s="35" t="s">
        <v>56</v>
      </c>
      <c r="E3015" s="39" t="s">
        <v>3251</v>
      </c>
    </row>
    <row r="3016" spans="1:5" ht="12.75">
      <c r="A3016" s="35" t="s">
        <v>57</v>
      </c>
      <c r="E3016" s="40" t="s">
        <v>5</v>
      </c>
    </row>
    <row r="3017" spans="1:5" ht="12.75">
      <c r="A3017" t="s">
        <v>58</v>
      </c>
      <c r="E3017" s="39" t="s">
        <v>5</v>
      </c>
    </row>
    <row r="3018" spans="1:16" ht="12.75">
      <c r="A3018" t="s">
        <v>50</v>
      </c>
      <c s="34" t="s">
        <v>533</v>
      </c>
      <c s="34" t="s">
        <v>3252</v>
      </c>
      <c s="35" t="s">
        <v>5</v>
      </c>
      <c s="6" t="s">
        <v>3253</v>
      </c>
      <c s="36" t="s">
        <v>54</v>
      </c>
      <c s="37">
        <v>2</v>
      </c>
      <c s="36">
        <v>0</v>
      </c>
      <c s="36">
        <f>ROUND(G3018*H3018,6)</f>
      </c>
      <c r="L3018" s="38">
        <v>0</v>
      </c>
      <c s="32">
        <f>ROUND(ROUND(L3018,2)*ROUND(G3018,3),2)</f>
      </c>
      <c s="36" t="s">
        <v>55</v>
      </c>
      <c>
        <f>(M3018*21)/100</f>
      </c>
      <c t="s">
        <v>28</v>
      </c>
    </row>
    <row r="3019" spans="1:5" ht="12.75">
      <c r="A3019" s="35" t="s">
        <v>56</v>
      </c>
      <c r="E3019" s="39" t="s">
        <v>3253</v>
      </c>
    </row>
    <row r="3020" spans="1:5" ht="12.75">
      <c r="A3020" s="35" t="s">
        <v>57</v>
      </c>
      <c r="E3020" s="40" t="s">
        <v>5</v>
      </c>
    </row>
    <row r="3021" spans="1:5" ht="12.75">
      <c r="A3021" t="s">
        <v>58</v>
      </c>
      <c r="E3021" s="39" t="s">
        <v>5</v>
      </c>
    </row>
    <row r="3022" spans="1:16" ht="12.75">
      <c r="A3022" t="s">
        <v>50</v>
      </c>
      <c s="34" t="s">
        <v>3254</v>
      </c>
      <c s="34" t="s">
        <v>3255</v>
      </c>
      <c s="35" t="s">
        <v>5</v>
      </c>
      <c s="6" t="s">
        <v>3256</v>
      </c>
      <c s="36" t="s">
        <v>54</v>
      </c>
      <c s="37">
        <v>12</v>
      </c>
      <c s="36">
        <v>0</v>
      </c>
      <c s="36">
        <f>ROUND(G3022*H3022,6)</f>
      </c>
      <c r="L3022" s="38">
        <v>0</v>
      </c>
      <c s="32">
        <f>ROUND(ROUND(L3022,2)*ROUND(G3022,3),2)</f>
      </c>
      <c s="36" t="s">
        <v>55</v>
      </c>
      <c>
        <f>(M3022*21)/100</f>
      </c>
      <c t="s">
        <v>28</v>
      </c>
    </row>
    <row r="3023" spans="1:5" ht="12.75">
      <c r="A3023" s="35" t="s">
        <v>56</v>
      </c>
      <c r="E3023" s="39" t="s">
        <v>3256</v>
      </c>
    </row>
    <row r="3024" spans="1:5" ht="12.75">
      <c r="A3024" s="35" t="s">
        <v>57</v>
      </c>
      <c r="E3024" s="40" t="s">
        <v>5</v>
      </c>
    </row>
    <row r="3025" spans="1:5" ht="12.75">
      <c r="A3025" t="s">
        <v>58</v>
      </c>
      <c r="E3025" s="39" t="s">
        <v>5</v>
      </c>
    </row>
    <row r="3026" spans="1:16" ht="25.5">
      <c r="A3026" t="s">
        <v>50</v>
      </c>
      <c s="34" t="s">
        <v>3257</v>
      </c>
      <c s="34" t="s">
        <v>3258</v>
      </c>
      <c s="35" t="s">
        <v>5</v>
      </c>
      <c s="6" t="s">
        <v>3259</v>
      </c>
      <c s="36" t="s">
        <v>54</v>
      </c>
      <c s="37">
        <v>3</v>
      </c>
      <c s="36">
        <v>0</v>
      </c>
      <c s="36">
        <f>ROUND(G3026*H3026,6)</f>
      </c>
      <c r="L3026" s="38">
        <v>0</v>
      </c>
      <c s="32">
        <f>ROUND(ROUND(L3026,2)*ROUND(G3026,3),2)</f>
      </c>
      <c s="36" t="s">
        <v>55</v>
      </c>
      <c>
        <f>(M3026*21)/100</f>
      </c>
      <c t="s">
        <v>28</v>
      </c>
    </row>
    <row r="3027" spans="1:5" ht="25.5">
      <c r="A3027" s="35" t="s">
        <v>56</v>
      </c>
      <c r="E3027" s="39" t="s">
        <v>3259</v>
      </c>
    </row>
    <row r="3028" spans="1:5" ht="12.75">
      <c r="A3028" s="35" t="s">
        <v>57</v>
      </c>
      <c r="E3028" s="40" t="s">
        <v>5</v>
      </c>
    </row>
    <row r="3029" spans="1:5" ht="12.75">
      <c r="A3029" t="s">
        <v>58</v>
      </c>
      <c r="E3029" s="39" t="s">
        <v>5</v>
      </c>
    </row>
    <row r="3030" spans="1:16" ht="12.75">
      <c r="A3030" t="s">
        <v>50</v>
      </c>
      <c s="34" t="s">
        <v>742</v>
      </c>
      <c s="34" t="s">
        <v>3260</v>
      </c>
      <c s="35" t="s">
        <v>5</v>
      </c>
      <c s="6" t="s">
        <v>3261</v>
      </c>
      <c s="36" t="s">
        <v>54</v>
      </c>
      <c s="37">
        <v>1</v>
      </c>
      <c s="36">
        <v>0</v>
      </c>
      <c s="36">
        <f>ROUND(G3030*H3030,6)</f>
      </c>
      <c r="L3030" s="38">
        <v>0</v>
      </c>
      <c s="32">
        <f>ROUND(ROUND(L3030,2)*ROUND(G3030,3),2)</f>
      </c>
      <c s="36" t="s">
        <v>55</v>
      </c>
      <c>
        <f>(M3030*21)/100</f>
      </c>
      <c t="s">
        <v>28</v>
      </c>
    </row>
    <row r="3031" spans="1:5" ht="12.75">
      <c r="A3031" s="35" t="s">
        <v>56</v>
      </c>
      <c r="E3031" s="39" t="s">
        <v>3261</v>
      </c>
    </row>
    <row r="3032" spans="1:5" ht="12.75">
      <c r="A3032" s="35" t="s">
        <v>57</v>
      </c>
      <c r="E3032" s="40" t="s">
        <v>5</v>
      </c>
    </row>
    <row r="3033" spans="1:5" ht="12.75">
      <c r="A3033" t="s">
        <v>58</v>
      </c>
      <c r="E3033" s="39" t="s">
        <v>5</v>
      </c>
    </row>
    <row r="3034" spans="1:16" ht="12.75">
      <c r="A3034" t="s">
        <v>50</v>
      </c>
      <c s="34" t="s">
        <v>3262</v>
      </c>
      <c s="34" t="s">
        <v>3263</v>
      </c>
      <c s="35" t="s">
        <v>5</v>
      </c>
      <c s="6" t="s">
        <v>3264</v>
      </c>
      <c s="36" t="s">
        <v>108</v>
      </c>
      <c s="37">
        <v>1</v>
      </c>
      <c s="36">
        <v>0</v>
      </c>
      <c s="36">
        <f>ROUND(G3034*H3034,6)</f>
      </c>
      <c r="L3034" s="38">
        <v>0</v>
      </c>
      <c s="32">
        <f>ROUND(ROUND(L3034,2)*ROUND(G3034,3),2)</f>
      </c>
      <c s="36" t="s">
        <v>55</v>
      </c>
      <c>
        <f>(M3034*21)/100</f>
      </c>
      <c t="s">
        <v>28</v>
      </c>
    </row>
    <row r="3035" spans="1:5" ht="12.75">
      <c r="A3035" s="35" t="s">
        <v>56</v>
      </c>
      <c r="E3035" s="39" t="s">
        <v>3264</v>
      </c>
    </row>
    <row r="3036" spans="1:5" ht="12.75">
      <c r="A3036" s="35" t="s">
        <v>57</v>
      </c>
      <c r="E3036" s="40" t="s">
        <v>5</v>
      </c>
    </row>
    <row r="3037" spans="1:5" ht="12.75">
      <c r="A3037" t="s">
        <v>58</v>
      </c>
      <c r="E3037" s="39" t="s">
        <v>5</v>
      </c>
    </row>
    <row r="3038" spans="1:16" ht="25.5">
      <c r="A3038" t="s">
        <v>50</v>
      </c>
      <c s="34" t="s">
        <v>3265</v>
      </c>
      <c s="34" t="s">
        <v>3266</v>
      </c>
      <c s="35" t="s">
        <v>5</v>
      </c>
      <c s="6" t="s">
        <v>3267</v>
      </c>
      <c s="36" t="s">
        <v>54</v>
      </c>
      <c s="37">
        <v>1</v>
      </c>
      <c s="36">
        <v>0</v>
      </c>
      <c s="36">
        <f>ROUND(G3038*H3038,6)</f>
      </c>
      <c r="L3038" s="38">
        <v>0</v>
      </c>
      <c s="32">
        <f>ROUND(ROUND(L3038,2)*ROUND(G3038,3),2)</f>
      </c>
      <c s="36" t="s">
        <v>55</v>
      </c>
      <c>
        <f>(M3038*21)/100</f>
      </c>
      <c t="s">
        <v>28</v>
      </c>
    </row>
    <row r="3039" spans="1:5" ht="38.25">
      <c r="A3039" s="35" t="s">
        <v>56</v>
      </c>
      <c r="E3039" s="39" t="s">
        <v>3268</v>
      </c>
    </row>
    <row r="3040" spans="1:5" ht="12.75">
      <c r="A3040" s="35" t="s">
        <v>57</v>
      </c>
      <c r="E3040" s="40" t="s">
        <v>5</v>
      </c>
    </row>
    <row r="3041" spans="1:5" ht="12.75">
      <c r="A3041" t="s">
        <v>58</v>
      </c>
      <c r="E3041" s="39" t="s">
        <v>5</v>
      </c>
    </row>
    <row r="3042" spans="1:16" ht="25.5">
      <c r="A3042" t="s">
        <v>50</v>
      </c>
      <c s="34" t="s">
        <v>747</v>
      </c>
      <c s="34" t="s">
        <v>3269</v>
      </c>
      <c s="35" t="s">
        <v>5</v>
      </c>
      <c s="6" t="s">
        <v>3270</v>
      </c>
      <c s="36" t="s">
        <v>54</v>
      </c>
      <c s="37">
        <v>3</v>
      </c>
      <c s="36">
        <v>0</v>
      </c>
      <c s="36">
        <f>ROUND(G3042*H3042,6)</f>
      </c>
      <c r="L3042" s="38">
        <v>0</v>
      </c>
      <c s="32">
        <f>ROUND(ROUND(L3042,2)*ROUND(G3042,3),2)</f>
      </c>
      <c s="36" t="s">
        <v>55</v>
      </c>
      <c>
        <f>(M3042*21)/100</f>
      </c>
      <c t="s">
        <v>28</v>
      </c>
    </row>
    <row r="3043" spans="1:5" ht="38.25">
      <c r="A3043" s="35" t="s">
        <v>56</v>
      </c>
      <c r="E3043" s="39" t="s">
        <v>3271</v>
      </c>
    </row>
    <row r="3044" spans="1:5" ht="12.75">
      <c r="A3044" s="35" t="s">
        <v>57</v>
      </c>
      <c r="E3044" s="40" t="s">
        <v>5</v>
      </c>
    </row>
    <row r="3045" spans="1:5" ht="12.75">
      <c r="A3045" t="s">
        <v>58</v>
      </c>
      <c r="E3045" s="39" t="s">
        <v>5</v>
      </c>
    </row>
    <row r="3046" spans="1:16" ht="25.5">
      <c r="A3046" t="s">
        <v>50</v>
      </c>
      <c s="34" t="s">
        <v>3272</v>
      </c>
      <c s="34" t="s">
        <v>3273</v>
      </c>
      <c s="35" t="s">
        <v>5</v>
      </c>
      <c s="6" t="s">
        <v>3274</v>
      </c>
      <c s="36" t="s">
        <v>54</v>
      </c>
      <c s="37">
        <v>1</v>
      </c>
      <c s="36">
        <v>0</v>
      </c>
      <c s="36">
        <f>ROUND(G3046*H3046,6)</f>
      </c>
      <c r="L3046" s="38">
        <v>0</v>
      </c>
      <c s="32">
        <f>ROUND(ROUND(L3046,2)*ROUND(G3046,3),2)</f>
      </c>
      <c s="36" t="s">
        <v>55</v>
      </c>
      <c>
        <f>(M3046*21)/100</f>
      </c>
      <c t="s">
        <v>28</v>
      </c>
    </row>
    <row r="3047" spans="1:5" ht="38.25">
      <c r="A3047" s="35" t="s">
        <v>56</v>
      </c>
      <c r="E3047" s="39" t="s">
        <v>3275</v>
      </c>
    </row>
    <row r="3048" spans="1:5" ht="12.75">
      <c r="A3048" s="35" t="s">
        <v>57</v>
      </c>
      <c r="E3048" s="40" t="s">
        <v>5</v>
      </c>
    </row>
    <row r="3049" spans="1:5" ht="12.75">
      <c r="A3049" t="s">
        <v>58</v>
      </c>
      <c r="E3049" s="39" t="s">
        <v>5</v>
      </c>
    </row>
    <row r="3050" spans="1:16" ht="25.5">
      <c r="A3050" t="s">
        <v>50</v>
      </c>
      <c s="34" t="s">
        <v>3276</v>
      </c>
      <c s="34" t="s">
        <v>3277</v>
      </c>
      <c s="35" t="s">
        <v>5</v>
      </c>
      <c s="6" t="s">
        <v>3278</v>
      </c>
      <c s="36" t="s">
        <v>54</v>
      </c>
      <c s="37">
        <v>2</v>
      </c>
      <c s="36">
        <v>0</v>
      </c>
      <c s="36">
        <f>ROUND(G3050*H3050,6)</f>
      </c>
      <c r="L3050" s="38">
        <v>0</v>
      </c>
      <c s="32">
        <f>ROUND(ROUND(L3050,2)*ROUND(G3050,3),2)</f>
      </c>
      <c s="36" t="s">
        <v>55</v>
      </c>
      <c>
        <f>(M3050*21)/100</f>
      </c>
      <c t="s">
        <v>28</v>
      </c>
    </row>
    <row r="3051" spans="1:5" ht="38.25">
      <c r="A3051" s="35" t="s">
        <v>56</v>
      </c>
      <c r="E3051" s="39" t="s">
        <v>3279</v>
      </c>
    </row>
    <row r="3052" spans="1:5" ht="12.75">
      <c r="A3052" s="35" t="s">
        <v>57</v>
      </c>
      <c r="E3052" s="40" t="s">
        <v>5</v>
      </c>
    </row>
    <row r="3053" spans="1:5" ht="12.75">
      <c r="A3053" t="s">
        <v>58</v>
      </c>
      <c r="E3053" s="39" t="s">
        <v>5</v>
      </c>
    </row>
    <row r="3054" spans="1:16" ht="25.5">
      <c r="A3054" t="s">
        <v>50</v>
      </c>
      <c s="34" t="s">
        <v>3280</v>
      </c>
      <c s="34" t="s">
        <v>3281</v>
      </c>
      <c s="35" t="s">
        <v>5</v>
      </c>
      <c s="6" t="s">
        <v>3282</v>
      </c>
      <c s="36" t="s">
        <v>54</v>
      </c>
      <c s="37">
        <v>6</v>
      </c>
      <c s="36">
        <v>0</v>
      </c>
      <c s="36">
        <f>ROUND(G3054*H3054,6)</f>
      </c>
      <c r="L3054" s="38">
        <v>0</v>
      </c>
      <c s="32">
        <f>ROUND(ROUND(L3054,2)*ROUND(G3054,3),2)</f>
      </c>
      <c s="36" t="s">
        <v>55</v>
      </c>
      <c>
        <f>(M3054*21)/100</f>
      </c>
      <c t="s">
        <v>28</v>
      </c>
    </row>
    <row r="3055" spans="1:5" ht="38.25">
      <c r="A3055" s="35" t="s">
        <v>56</v>
      </c>
      <c r="E3055" s="39" t="s">
        <v>3283</v>
      </c>
    </row>
    <row r="3056" spans="1:5" ht="12.75">
      <c r="A3056" s="35" t="s">
        <v>57</v>
      </c>
      <c r="E3056" s="40" t="s">
        <v>5</v>
      </c>
    </row>
    <row r="3057" spans="1:5" ht="12.75">
      <c r="A3057" t="s">
        <v>58</v>
      </c>
      <c r="E3057" s="39" t="s">
        <v>5</v>
      </c>
    </row>
    <row r="3058" spans="1:16" ht="25.5">
      <c r="A3058" t="s">
        <v>50</v>
      </c>
      <c s="34" t="s">
        <v>3284</v>
      </c>
      <c s="34" t="s">
        <v>3285</v>
      </c>
      <c s="35" t="s">
        <v>5</v>
      </c>
      <c s="6" t="s">
        <v>3286</v>
      </c>
      <c s="36" t="s">
        <v>54</v>
      </c>
      <c s="37">
        <v>1</v>
      </c>
      <c s="36">
        <v>0</v>
      </c>
      <c s="36">
        <f>ROUND(G3058*H3058,6)</f>
      </c>
      <c r="L3058" s="38">
        <v>0</v>
      </c>
      <c s="32">
        <f>ROUND(ROUND(L3058,2)*ROUND(G3058,3),2)</f>
      </c>
      <c s="36" t="s">
        <v>55</v>
      </c>
      <c>
        <f>(M3058*21)/100</f>
      </c>
      <c t="s">
        <v>28</v>
      </c>
    </row>
    <row r="3059" spans="1:5" ht="38.25">
      <c r="A3059" s="35" t="s">
        <v>56</v>
      </c>
      <c r="E3059" s="39" t="s">
        <v>3287</v>
      </c>
    </row>
    <row r="3060" spans="1:5" ht="12.75">
      <c r="A3060" s="35" t="s">
        <v>57</v>
      </c>
      <c r="E3060" s="40" t="s">
        <v>5</v>
      </c>
    </row>
    <row r="3061" spans="1:5" ht="12.75">
      <c r="A3061" t="s">
        <v>58</v>
      </c>
      <c r="E3061" s="39" t="s">
        <v>5</v>
      </c>
    </row>
    <row r="3062" spans="1:16" ht="25.5">
      <c r="A3062" t="s">
        <v>50</v>
      </c>
      <c s="34" t="s">
        <v>3288</v>
      </c>
      <c s="34" t="s">
        <v>3289</v>
      </c>
      <c s="35" t="s">
        <v>5</v>
      </c>
      <c s="6" t="s">
        <v>3290</v>
      </c>
      <c s="36" t="s">
        <v>54</v>
      </c>
      <c s="37">
        <v>1</v>
      </c>
      <c s="36">
        <v>0</v>
      </c>
      <c s="36">
        <f>ROUND(G3062*H3062,6)</f>
      </c>
      <c r="L3062" s="38">
        <v>0</v>
      </c>
      <c s="32">
        <f>ROUND(ROUND(L3062,2)*ROUND(G3062,3),2)</f>
      </c>
      <c s="36" t="s">
        <v>55</v>
      </c>
      <c>
        <f>(M3062*21)/100</f>
      </c>
      <c t="s">
        <v>28</v>
      </c>
    </row>
    <row r="3063" spans="1:5" ht="38.25">
      <c r="A3063" s="35" t="s">
        <v>56</v>
      </c>
      <c r="E3063" s="39" t="s">
        <v>3291</v>
      </c>
    </row>
    <row r="3064" spans="1:5" ht="12.75">
      <c r="A3064" s="35" t="s">
        <v>57</v>
      </c>
      <c r="E3064" s="40" t="s">
        <v>5</v>
      </c>
    </row>
    <row r="3065" spans="1:5" ht="12.75">
      <c r="A3065" t="s">
        <v>58</v>
      </c>
      <c r="E3065" s="39" t="s">
        <v>5</v>
      </c>
    </row>
    <row r="3066" spans="1:16" ht="25.5">
      <c r="A3066" t="s">
        <v>50</v>
      </c>
      <c s="34" t="s">
        <v>724</v>
      </c>
      <c s="34" t="s">
        <v>3292</v>
      </c>
      <c s="35" t="s">
        <v>5</v>
      </c>
      <c s="6" t="s">
        <v>3293</v>
      </c>
      <c s="36" t="s">
        <v>54</v>
      </c>
      <c s="37">
        <v>2</v>
      </c>
      <c s="36">
        <v>0</v>
      </c>
      <c s="36">
        <f>ROUND(G3066*H3066,6)</f>
      </c>
      <c r="L3066" s="38">
        <v>0</v>
      </c>
      <c s="32">
        <f>ROUND(ROUND(L3066,2)*ROUND(G3066,3),2)</f>
      </c>
      <c s="36" t="s">
        <v>55</v>
      </c>
      <c>
        <f>(M3066*21)/100</f>
      </c>
      <c t="s">
        <v>28</v>
      </c>
    </row>
    <row r="3067" spans="1:5" ht="51">
      <c r="A3067" s="35" t="s">
        <v>56</v>
      </c>
      <c r="E3067" s="39" t="s">
        <v>3294</v>
      </c>
    </row>
    <row r="3068" spans="1:5" ht="12.75">
      <c r="A3068" s="35" t="s">
        <v>57</v>
      </c>
      <c r="E3068" s="40" t="s">
        <v>5</v>
      </c>
    </row>
    <row r="3069" spans="1:5" ht="12.75">
      <c r="A3069" t="s">
        <v>58</v>
      </c>
      <c r="E3069" s="39" t="s">
        <v>5</v>
      </c>
    </row>
    <row r="3070" spans="1:16" ht="12.75">
      <c r="A3070" t="s">
        <v>50</v>
      </c>
      <c s="34" t="s">
        <v>728</v>
      </c>
      <c s="34" t="s">
        <v>3295</v>
      </c>
      <c s="35" t="s">
        <v>5</v>
      </c>
      <c s="6" t="s">
        <v>3296</v>
      </c>
      <c s="36" t="s">
        <v>54</v>
      </c>
      <c s="37">
        <v>1</v>
      </c>
      <c s="36">
        <v>0</v>
      </c>
      <c s="36">
        <f>ROUND(G3070*H3070,6)</f>
      </c>
      <c r="L3070" s="38">
        <v>0</v>
      </c>
      <c s="32">
        <f>ROUND(ROUND(L3070,2)*ROUND(G3070,3),2)</f>
      </c>
      <c s="36" t="s">
        <v>55</v>
      </c>
      <c>
        <f>(M3070*21)/100</f>
      </c>
      <c t="s">
        <v>28</v>
      </c>
    </row>
    <row r="3071" spans="1:5" ht="12.75">
      <c r="A3071" s="35" t="s">
        <v>56</v>
      </c>
      <c r="E3071" s="39" t="s">
        <v>3296</v>
      </c>
    </row>
    <row r="3072" spans="1:5" ht="12.75">
      <c r="A3072" s="35" t="s">
        <v>57</v>
      </c>
      <c r="E3072" s="40" t="s">
        <v>5</v>
      </c>
    </row>
    <row r="3073" spans="1:5" ht="12.75">
      <c r="A3073" t="s">
        <v>58</v>
      </c>
      <c r="E3073" s="39" t="s">
        <v>5</v>
      </c>
    </row>
    <row r="3074" spans="1:16" ht="25.5">
      <c r="A3074" t="s">
        <v>50</v>
      </c>
      <c s="34" t="s">
        <v>733</v>
      </c>
      <c s="34" t="s">
        <v>3297</v>
      </c>
      <c s="35" t="s">
        <v>5</v>
      </c>
      <c s="6" t="s">
        <v>3298</v>
      </c>
      <c s="36" t="s">
        <v>54</v>
      </c>
      <c s="37">
        <v>1</v>
      </c>
      <c s="36">
        <v>0</v>
      </c>
      <c s="36">
        <f>ROUND(G3074*H3074,6)</f>
      </c>
      <c r="L3074" s="38">
        <v>0</v>
      </c>
      <c s="32">
        <f>ROUND(ROUND(L3074,2)*ROUND(G3074,3),2)</f>
      </c>
      <c s="36" t="s">
        <v>55</v>
      </c>
      <c>
        <f>(M3074*21)/100</f>
      </c>
      <c t="s">
        <v>28</v>
      </c>
    </row>
    <row r="3075" spans="1:5" ht="51">
      <c r="A3075" s="35" t="s">
        <v>56</v>
      </c>
      <c r="E3075" s="39" t="s">
        <v>3299</v>
      </c>
    </row>
    <row r="3076" spans="1:5" ht="12.75">
      <c r="A3076" s="35" t="s">
        <v>57</v>
      </c>
      <c r="E3076" s="40" t="s">
        <v>5</v>
      </c>
    </row>
    <row r="3077" spans="1:5" ht="12.75">
      <c r="A3077" t="s">
        <v>58</v>
      </c>
      <c r="E3077" s="39" t="s">
        <v>5</v>
      </c>
    </row>
    <row r="3078" spans="1:16" ht="25.5">
      <c r="A3078" t="s">
        <v>50</v>
      </c>
      <c s="34" t="s">
        <v>737</v>
      </c>
      <c s="34" t="s">
        <v>3300</v>
      </c>
      <c s="35" t="s">
        <v>5</v>
      </c>
      <c s="6" t="s">
        <v>3301</v>
      </c>
      <c s="36" t="s">
        <v>3302</v>
      </c>
      <c s="37">
        <v>89151.541</v>
      </c>
      <c s="36">
        <v>0</v>
      </c>
      <c s="36">
        <f>ROUND(G3078*H3078,6)</f>
      </c>
      <c r="L3078" s="38">
        <v>0</v>
      </c>
      <c s="32">
        <f>ROUND(ROUND(L3078,2)*ROUND(G3078,3),2)</f>
      </c>
      <c s="36" t="s">
        <v>184</v>
      </c>
      <c>
        <f>(M3078*21)/100</f>
      </c>
      <c t="s">
        <v>28</v>
      </c>
    </row>
    <row r="3079" spans="1:5" ht="25.5">
      <c r="A3079" s="35" t="s">
        <v>56</v>
      </c>
      <c r="E3079" s="39" t="s">
        <v>3301</v>
      </c>
    </row>
    <row r="3080" spans="1:5" ht="12.75">
      <c r="A3080" s="35" t="s">
        <v>57</v>
      </c>
      <c r="E3080" s="40" t="s">
        <v>5</v>
      </c>
    </row>
    <row r="3081" spans="1:5" ht="12.75">
      <c r="A3081" t="s">
        <v>58</v>
      </c>
      <c r="E3081" s="39" t="s">
        <v>5</v>
      </c>
    </row>
    <row r="3082" spans="1:16" ht="38.25">
      <c r="A3082" t="s">
        <v>50</v>
      </c>
      <c s="34" t="s">
        <v>752</v>
      </c>
      <c s="34" t="s">
        <v>3303</v>
      </c>
      <c s="35" t="s">
        <v>5</v>
      </c>
      <c s="6" t="s">
        <v>3304</v>
      </c>
      <c s="36" t="s">
        <v>3302</v>
      </c>
      <c s="37">
        <v>89151.541</v>
      </c>
      <c s="36">
        <v>0</v>
      </c>
      <c s="36">
        <f>ROUND(G3082*H3082,6)</f>
      </c>
      <c r="L3082" s="38">
        <v>0</v>
      </c>
      <c s="32">
        <f>ROUND(ROUND(L3082,2)*ROUND(G3082,3),2)</f>
      </c>
      <c s="36" t="s">
        <v>184</v>
      </c>
      <c>
        <f>(M3082*21)/100</f>
      </c>
      <c t="s">
        <v>28</v>
      </c>
    </row>
    <row r="3083" spans="1:5" ht="38.25">
      <c r="A3083" s="35" t="s">
        <v>56</v>
      </c>
      <c r="E3083" s="39" t="s">
        <v>3305</v>
      </c>
    </row>
    <row r="3084" spans="1:5" ht="12.75">
      <c r="A3084" s="35" t="s">
        <v>57</v>
      </c>
      <c r="E3084" s="40" t="s">
        <v>5</v>
      </c>
    </row>
    <row r="3085" spans="1:5" ht="12.75">
      <c r="A3085" t="s">
        <v>58</v>
      </c>
      <c r="E3085" s="39" t="s">
        <v>5</v>
      </c>
    </row>
    <row r="3086" spans="1:13" ht="12.75">
      <c r="A3086" t="s">
        <v>47</v>
      </c>
      <c r="C3086" s="31" t="s">
        <v>2841</v>
      </c>
      <c r="E3086" s="33" t="s">
        <v>3306</v>
      </c>
      <c r="J3086" s="32">
        <f>0</f>
      </c>
      <c s="32">
        <f>0</f>
      </c>
      <c s="32">
        <f>0+L3087+L3091+L3095+L3099+L3103+L3107+L3111+L3115+L3119+L3123+L3127+L3131+L3135+L3139+L3143+L3147+L3151</f>
      </c>
      <c s="32">
        <f>0+M3087+M3091+M3095+M3099+M3103+M3107+M3111+M3115+M3119+M3123+M3127+M3131+M3135+M3139+M3143+M3147+M3151</f>
      </c>
    </row>
    <row r="3087" spans="1:16" ht="12.75">
      <c r="A3087" t="s">
        <v>50</v>
      </c>
      <c s="34" t="s">
        <v>3307</v>
      </c>
      <c s="34" t="s">
        <v>3308</v>
      </c>
      <c s="35" t="s">
        <v>5</v>
      </c>
      <c s="6" t="s">
        <v>3309</v>
      </c>
      <c s="36" t="s">
        <v>74</v>
      </c>
      <c s="37">
        <v>560.27</v>
      </c>
      <c s="36">
        <v>0</v>
      </c>
      <c s="36">
        <f>ROUND(G3087*H3087,6)</f>
      </c>
      <c r="L3087" s="38">
        <v>0</v>
      </c>
      <c s="32">
        <f>ROUND(ROUND(L3087,2)*ROUND(G3087,3),2)</f>
      </c>
      <c s="36" t="s">
        <v>184</v>
      </c>
      <c>
        <f>(M3087*21)/100</f>
      </c>
      <c t="s">
        <v>28</v>
      </c>
    </row>
    <row r="3088" spans="1:5" ht="12.75">
      <c r="A3088" s="35" t="s">
        <v>56</v>
      </c>
      <c r="E3088" s="39" t="s">
        <v>3309</v>
      </c>
    </row>
    <row r="3089" spans="1:5" ht="12.75">
      <c r="A3089" s="35" t="s">
        <v>57</v>
      </c>
      <c r="E3089" s="40" t="s">
        <v>5</v>
      </c>
    </row>
    <row r="3090" spans="1:5" ht="12.75">
      <c r="A3090" t="s">
        <v>58</v>
      </c>
      <c r="E3090" s="39" t="s">
        <v>5</v>
      </c>
    </row>
    <row r="3091" spans="1:16" ht="25.5">
      <c r="A3091" t="s">
        <v>50</v>
      </c>
      <c s="34" t="s">
        <v>3310</v>
      </c>
      <c s="34" t="s">
        <v>3311</v>
      </c>
      <c s="35" t="s">
        <v>5</v>
      </c>
      <c s="6" t="s">
        <v>3312</v>
      </c>
      <c s="36" t="s">
        <v>74</v>
      </c>
      <c s="37">
        <v>660.36</v>
      </c>
      <c s="36">
        <v>0.0045</v>
      </c>
      <c s="36">
        <f>ROUND(G3091*H3091,6)</f>
      </c>
      <c r="L3091" s="38">
        <v>0</v>
      </c>
      <c s="32">
        <f>ROUND(ROUND(L3091,2)*ROUND(G3091,3),2)</f>
      </c>
      <c s="36" t="s">
        <v>184</v>
      </c>
      <c>
        <f>(M3091*21)/100</f>
      </c>
      <c t="s">
        <v>28</v>
      </c>
    </row>
    <row r="3092" spans="1:5" ht="25.5">
      <c r="A3092" s="35" t="s">
        <v>56</v>
      </c>
      <c r="E3092" s="39" t="s">
        <v>3312</v>
      </c>
    </row>
    <row r="3093" spans="1:5" ht="12.75">
      <c r="A3093" s="35" t="s">
        <v>57</v>
      </c>
      <c r="E3093" s="40" t="s">
        <v>5</v>
      </c>
    </row>
    <row r="3094" spans="1:5" ht="12.75">
      <c r="A3094" t="s">
        <v>58</v>
      </c>
      <c r="E3094" s="39" t="s">
        <v>5</v>
      </c>
    </row>
    <row r="3095" spans="1:16" ht="12.75">
      <c r="A3095" t="s">
        <v>50</v>
      </c>
      <c s="34" t="s">
        <v>3313</v>
      </c>
      <c s="34" t="s">
        <v>3314</v>
      </c>
      <c s="35" t="s">
        <v>5</v>
      </c>
      <c s="6" t="s">
        <v>3315</v>
      </c>
      <c s="36" t="s">
        <v>74</v>
      </c>
      <c s="37">
        <v>682.78</v>
      </c>
      <c s="36">
        <v>0.0003</v>
      </c>
      <c s="36">
        <f>ROUND(G3095*H3095,6)</f>
      </c>
      <c r="L3095" s="38">
        <v>0</v>
      </c>
      <c s="32">
        <f>ROUND(ROUND(L3095,2)*ROUND(G3095,3),2)</f>
      </c>
      <c s="36" t="s">
        <v>184</v>
      </c>
      <c>
        <f>(M3095*21)/100</f>
      </c>
      <c t="s">
        <v>28</v>
      </c>
    </row>
    <row r="3096" spans="1:5" ht="12.75">
      <c r="A3096" s="35" t="s">
        <v>56</v>
      </c>
      <c r="E3096" s="39" t="s">
        <v>3315</v>
      </c>
    </row>
    <row r="3097" spans="1:5" ht="12.75">
      <c r="A3097" s="35" t="s">
        <v>57</v>
      </c>
      <c r="E3097" s="40" t="s">
        <v>5</v>
      </c>
    </row>
    <row r="3098" spans="1:5" ht="12.75">
      <c r="A3098" t="s">
        <v>58</v>
      </c>
      <c r="E3098" s="39" t="s">
        <v>5</v>
      </c>
    </row>
    <row r="3099" spans="1:16" ht="25.5">
      <c r="A3099" t="s">
        <v>50</v>
      </c>
      <c s="34" t="s">
        <v>3316</v>
      </c>
      <c s="34" t="s">
        <v>3317</v>
      </c>
      <c s="35" t="s">
        <v>5</v>
      </c>
      <c s="6" t="s">
        <v>3318</v>
      </c>
      <c s="36" t="s">
        <v>74</v>
      </c>
      <c s="37">
        <v>102.71</v>
      </c>
      <c s="36">
        <v>0.03832</v>
      </c>
      <c s="36">
        <f>ROUND(G3099*H3099,6)</f>
      </c>
      <c r="L3099" s="38">
        <v>0</v>
      </c>
      <c s="32">
        <f>ROUND(ROUND(L3099,2)*ROUND(G3099,3),2)</f>
      </c>
      <c s="36" t="s">
        <v>184</v>
      </c>
      <c>
        <f>(M3099*21)/100</f>
      </c>
      <c t="s">
        <v>28</v>
      </c>
    </row>
    <row r="3100" spans="1:5" ht="25.5">
      <c r="A3100" s="35" t="s">
        <v>56</v>
      </c>
      <c r="E3100" s="39" t="s">
        <v>3318</v>
      </c>
    </row>
    <row r="3101" spans="1:5" ht="12.75">
      <c r="A3101" s="35" t="s">
        <v>57</v>
      </c>
      <c r="E3101" s="40" t="s">
        <v>5</v>
      </c>
    </row>
    <row r="3102" spans="1:5" ht="12.75">
      <c r="A3102" t="s">
        <v>58</v>
      </c>
      <c r="E3102" s="39" t="s">
        <v>5</v>
      </c>
    </row>
    <row r="3103" spans="1:16" ht="12.75">
      <c r="A3103" t="s">
        <v>50</v>
      </c>
      <c s="34" t="s">
        <v>3319</v>
      </c>
      <c s="34" t="s">
        <v>3320</v>
      </c>
      <c s="35" t="s">
        <v>5</v>
      </c>
      <c s="6" t="s">
        <v>3321</v>
      </c>
      <c s="36" t="s">
        <v>54</v>
      </c>
      <c s="37">
        <v>1889.864</v>
      </c>
      <c s="36">
        <v>0.00336</v>
      </c>
      <c s="36">
        <f>ROUND(G3103*H3103,6)</f>
      </c>
      <c r="L3103" s="38">
        <v>0</v>
      </c>
      <c s="32">
        <f>ROUND(ROUND(L3103,2)*ROUND(G3103,3),2)</f>
      </c>
      <c s="36" t="s">
        <v>184</v>
      </c>
      <c>
        <f>(M3103*21)/100</f>
      </c>
      <c t="s">
        <v>28</v>
      </c>
    </row>
    <row r="3104" spans="1:5" ht="12.75">
      <c r="A3104" s="35" t="s">
        <v>56</v>
      </c>
      <c r="E3104" s="39" t="s">
        <v>3321</v>
      </c>
    </row>
    <row r="3105" spans="1:5" ht="12.75">
      <c r="A3105" s="35" t="s">
        <v>57</v>
      </c>
      <c r="E3105" s="40" t="s">
        <v>5</v>
      </c>
    </row>
    <row r="3106" spans="1:5" ht="12.75">
      <c r="A3106" t="s">
        <v>58</v>
      </c>
      <c r="E3106" s="39" t="s">
        <v>5</v>
      </c>
    </row>
    <row r="3107" spans="1:16" ht="25.5">
      <c r="A3107" t="s">
        <v>50</v>
      </c>
      <c s="34" t="s">
        <v>3322</v>
      </c>
      <c s="34" t="s">
        <v>3323</v>
      </c>
      <c s="35" t="s">
        <v>5</v>
      </c>
      <c s="6" t="s">
        <v>3324</v>
      </c>
      <c s="36" t="s">
        <v>74</v>
      </c>
      <c s="37">
        <v>102.71</v>
      </c>
      <c s="36">
        <v>0.0002</v>
      </c>
      <c s="36">
        <f>ROUND(G3107*H3107,6)</f>
      </c>
      <c r="L3107" s="38">
        <v>0</v>
      </c>
      <c s="32">
        <f>ROUND(ROUND(L3107,2)*ROUND(G3107,3),2)</f>
      </c>
      <c s="36" t="s">
        <v>184</v>
      </c>
      <c>
        <f>(M3107*21)/100</f>
      </c>
      <c t="s">
        <v>28</v>
      </c>
    </row>
    <row r="3108" spans="1:5" ht="25.5">
      <c r="A3108" s="35" t="s">
        <v>56</v>
      </c>
      <c r="E3108" s="39" t="s">
        <v>3324</v>
      </c>
    </row>
    <row r="3109" spans="1:5" ht="12.75">
      <c r="A3109" s="35" t="s">
        <v>57</v>
      </c>
      <c r="E3109" s="40" t="s">
        <v>5</v>
      </c>
    </row>
    <row r="3110" spans="1:5" ht="12.75">
      <c r="A3110" t="s">
        <v>58</v>
      </c>
      <c r="E3110" s="39" t="s">
        <v>5</v>
      </c>
    </row>
    <row r="3111" spans="1:16" ht="25.5">
      <c r="A3111" t="s">
        <v>50</v>
      </c>
      <c s="34" t="s">
        <v>3325</v>
      </c>
      <c s="34" t="s">
        <v>3326</v>
      </c>
      <c s="35" t="s">
        <v>5</v>
      </c>
      <c s="6" t="s">
        <v>3327</v>
      </c>
      <c s="36" t="s">
        <v>74</v>
      </c>
      <c s="37">
        <v>614.7</v>
      </c>
      <c s="36">
        <v>0.0052</v>
      </c>
      <c s="36">
        <f>ROUND(G3111*H3111,6)</f>
      </c>
      <c r="L3111" s="38">
        <v>0</v>
      </c>
      <c s="32">
        <f>ROUND(ROUND(L3111,2)*ROUND(G3111,3),2)</f>
      </c>
      <c s="36" t="s">
        <v>184</v>
      </c>
      <c>
        <f>(M3111*21)/100</f>
      </c>
      <c t="s">
        <v>28</v>
      </c>
    </row>
    <row r="3112" spans="1:5" ht="25.5">
      <c r="A3112" s="35" t="s">
        <v>56</v>
      </c>
      <c r="E3112" s="39" t="s">
        <v>3327</v>
      </c>
    </row>
    <row r="3113" spans="1:5" ht="12.75">
      <c r="A3113" s="35" t="s">
        <v>57</v>
      </c>
      <c r="E3113" s="40" t="s">
        <v>5</v>
      </c>
    </row>
    <row r="3114" spans="1:5" ht="12.75">
      <c r="A3114" t="s">
        <v>58</v>
      </c>
      <c r="E3114" s="39" t="s">
        <v>5</v>
      </c>
    </row>
    <row r="3115" spans="1:16" ht="25.5">
      <c r="A3115" t="s">
        <v>50</v>
      </c>
      <c s="34" t="s">
        <v>3328</v>
      </c>
      <c s="34" t="s">
        <v>3329</v>
      </c>
      <c s="35" t="s">
        <v>5</v>
      </c>
      <c s="6" t="s">
        <v>3330</v>
      </c>
      <c s="36" t="s">
        <v>74</v>
      </c>
      <c s="37">
        <v>737.64</v>
      </c>
      <c s="36">
        <v>0.022</v>
      </c>
      <c s="36">
        <f>ROUND(G3115*H3115,6)</f>
      </c>
      <c r="L3115" s="38">
        <v>0</v>
      </c>
      <c s="32">
        <f>ROUND(ROUND(L3115,2)*ROUND(G3115,3),2)</f>
      </c>
      <c s="36" t="s">
        <v>184</v>
      </c>
      <c>
        <f>(M3115*21)/100</f>
      </c>
      <c t="s">
        <v>28</v>
      </c>
    </row>
    <row r="3116" spans="1:5" ht="25.5">
      <c r="A3116" s="35" t="s">
        <v>56</v>
      </c>
      <c r="E3116" s="39" t="s">
        <v>3330</v>
      </c>
    </row>
    <row r="3117" spans="1:5" ht="25.5">
      <c r="A3117" s="35" t="s">
        <v>57</v>
      </c>
      <c r="E3117" s="40" t="s">
        <v>3331</v>
      </c>
    </row>
    <row r="3118" spans="1:5" ht="12.75">
      <c r="A3118" t="s">
        <v>58</v>
      </c>
      <c r="E3118" s="39" t="s">
        <v>5</v>
      </c>
    </row>
    <row r="3119" spans="1:16" ht="12.75">
      <c r="A3119" t="s">
        <v>50</v>
      </c>
      <c s="34" t="s">
        <v>3332</v>
      </c>
      <c s="34" t="s">
        <v>3333</v>
      </c>
      <c s="35" t="s">
        <v>5</v>
      </c>
      <c s="6" t="s">
        <v>3334</v>
      </c>
      <c s="36" t="s">
        <v>74</v>
      </c>
      <c s="37">
        <v>162.4</v>
      </c>
      <c s="36">
        <v>0</v>
      </c>
      <c s="36">
        <f>ROUND(G3119*H3119,6)</f>
      </c>
      <c r="L3119" s="38">
        <v>0</v>
      </c>
      <c s="32">
        <f>ROUND(ROUND(L3119,2)*ROUND(G3119,3),2)</f>
      </c>
      <c s="36" t="s">
        <v>55</v>
      </c>
      <c>
        <f>(M3119*21)/100</f>
      </c>
      <c t="s">
        <v>28</v>
      </c>
    </row>
    <row r="3120" spans="1:5" ht="12.75">
      <c r="A3120" s="35" t="s">
        <v>56</v>
      </c>
      <c r="E3120" s="39" t="s">
        <v>3334</v>
      </c>
    </row>
    <row r="3121" spans="1:5" ht="12.75">
      <c r="A3121" s="35" t="s">
        <v>57</v>
      </c>
      <c r="E3121" s="40" t="s">
        <v>5</v>
      </c>
    </row>
    <row r="3122" spans="1:5" ht="12.75">
      <c r="A3122" t="s">
        <v>58</v>
      </c>
      <c r="E3122" s="39" t="s">
        <v>5</v>
      </c>
    </row>
    <row r="3123" spans="1:16" ht="12.75">
      <c r="A3123" t="s">
        <v>50</v>
      </c>
      <c s="34" t="s">
        <v>3335</v>
      </c>
      <c s="34" t="s">
        <v>3336</v>
      </c>
      <c s="35" t="s">
        <v>5</v>
      </c>
      <c s="6" t="s">
        <v>3337</v>
      </c>
      <c s="36" t="s">
        <v>74</v>
      </c>
      <c s="37">
        <v>10.944</v>
      </c>
      <c s="36">
        <v>0</v>
      </c>
      <c s="36">
        <f>ROUND(G3123*H3123,6)</f>
      </c>
      <c r="L3123" s="38">
        <v>0</v>
      </c>
      <c s="32">
        <f>ROUND(ROUND(L3123,2)*ROUND(G3123,3),2)</f>
      </c>
      <c s="36" t="s">
        <v>55</v>
      </c>
      <c>
        <f>(M3123*21)/100</f>
      </c>
      <c t="s">
        <v>28</v>
      </c>
    </row>
    <row r="3124" spans="1:5" ht="12.75">
      <c r="A3124" s="35" t="s">
        <v>56</v>
      </c>
      <c r="E3124" s="39" t="s">
        <v>3337</v>
      </c>
    </row>
    <row r="3125" spans="1:5" ht="25.5">
      <c r="A3125" s="35" t="s">
        <v>57</v>
      </c>
      <c r="E3125" s="40" t="s">
        <v>3338</v>
      </c>
    </row>
    <row r="3126" spans="1:5" ht="12.75">
      <c r="A3126" t="s">
        <v>58</v>
      </c>
      <c r="E3126" s="39" t="s">
        <v>5</v>
      </c>
    </row>
    <row r="3127" spans="1:16" ht="25.5">
      <c r="A3127" t="s">
        <v>50</v>
      </c>
      <c s="34" t="s">
        <v>3339</v>
      </c>
      <c s="34" t="s">
        <v>3340</v>
      </c>
      <c s="35" t="s">
        <v>5</v>
      </c>
      <c s="6" t="s">
        <v>3341</v>
      </c>
      <c s="36" t="s">
        <v>54</v>
      </c>
      <c s="37">
        <v>146.497</v>
      </c>
      <c s="36">
        <v>0.00028</v>
      </c>
      <c s="36">
        <f>ROUND(G3127*H3127,6)</f>
      </c>
      <c r="L3127" s="38">
        <v>0</v>
      </c>
      <c s="32">
        <f>ROUND(ROUND(L3127,2)*ROUND(G3127,3),2)</f>
      </c>
      <c s="36" t="s">
        <v>184</v>
      </c>
      <c>
        <f>(M3127*21)/100</f>
      </c>
      <c t="s">
        <v>28</v>
      </c>
    </row>
    <row r="3128" spans="1:5" ht="25.5">
      <c r="A3128" s="35" t="s">
        <v>56</v>
      </c>
      <c r="E3128" s="39" t="s">
        <v>3341</v>
      </c>
    </row>
    <row r="3129" spans="1:5" ht="38.25">
      <c r="A3129" s="35" t="s">
        <v>57</v>
      </c>
      <c r="E3129" s="42" t="s">
        <v>3342</v>
      </c>
    </row>
    <row r="3130" spans="1:5" ht="12.75">
      <c r="A3130" t="s">
        <v>58</v>
      </c>
      <c r="E3130" s="39" t="s">
        <v>5</v>
      </c>
    </row>
    <row r="3131" spans="1:16" ht="25.5">
      <c r="A3131" t="s">
        <v>50</v>
      </c>
      <c s="34" t="s">
        <v>3343</v>
      </c>
      <c s="34" t="s">
        <v>3344</v>
      </c>
      <c s="35" t="s">
        <v>5</v>
      </c>
      <c s="6" t="s">
        <v>3345</v>
      </c>
      <c s="36" t="s">
        <v>74</v>
      </c>
      <c s="37">
        <v>110.04</v>
      </c>
      <c s="36">
        <v>0</v>
      </c>
      <c s="36">
        <f>ROUND(G3131*H3131,6)</f>
      </c>
      <c r="L3131" s="38">
        <v>0</v>
      </c>
      <c s="32">
        <f>ROUND(ROUND(L3131,2)*ROUND(G3131,3),2)</f>
      </c>
      <c s="36" t="s">
        <v>184</v>
      </c>
      <c>
        <f>(M3131*21)/100</f>
      </c>
      <c t="s">
        <v>28</v>
      </c>
    </row>
    <row r="3132" spans="1:5" ht="25.5">
      <c r="A3132" s="35" t="s">
        <v>56</v>
      </c>
      <c r="E3132" s="39" t="s">
        <v>3345</v>
      </c>
    </row>
    <row r="3133" spans="1:5" ht="12.75">
      <c r="A3133" s="35" t="s">
        <v>57</v>
      </c>
      <c r="E3133" s="40" t="s">
        <v>5</v>
      </c>
    </row>
    <row r="3134" spans="1:5" ht="12.75">
      <c r="A3134" t="s">
        <v>58</v>
      </c>
      <c r="E3134" s="39" t="s">
        <v>5</v>
      </c>
    </row>
    <row r="3135" spans="1:16" ht="12.75">
      <c r="A3135" t="s">
        <v>50</v>
      </c>
      <c s="34" t="s">
        <v>3346</v>
      </c>
      <c s="34" t="s">
        <v>3347</v>
      </c>
      <c s="35" t="s">
        <v>5</v>
      </c>
      <c s="6" t="s">
        <v>3348</v>
      </c>
      <c s="36" t="s">
        <v>74</v>
      </c>
      <c s="37">
        <v>240.96</v>
      </c>
      <c s="36">
        <v>0.0015</v>
      </c>
      <c s="36">
        <f>ROUND(G3135*H3135,6)</f>
      </c>
      <c r="L3135" s="38">
        <v>0</v>
      </c>
      <c s="32">
        <f>ROUND(ROUND(L3135,2)*ROUND(G3135,3),2)</f>
      </c>
      <c s="36" t="s">
        <v>184</v>
      </c>
      <c>
        <f>(M3135*21)/100</f>
      </c>
      <c t="s">
        <v>28</v>
      </c>
    </row>
    <row r="3136" spans="1:5" ht="12.75">
      <c r="A3136" s="35" t="s">
        <v>56</v>
      </c>
      <c r="E3136" s="39" t="s">
        <v>3348</v>
      </c>
    </row>
    <row r="3137" spans="1:5" ht="12.75">
      <c r="A3137" s="35" t="s">
        <v>57</v>
      </c>
      <c r="E3137" s="40" t="s">
        <v>5</v>
      </c>
    </row>
    <row r="3138" spans="1:5" ht="12.75">
      <c r="A3138" t="s">
        <v>58</v>
      </c>
      <c r="E3138" s="39" t="s">
        <v>5</v>
      </c>
    </row>
    <row r="3139" spans="1:16" ht="12.75">
      <c r="A3139" t="s">
        <v>50</v>
      </c>
      <c s="34" t="s">
        <v>3349</v>
      </c>
      <c s="34" t="s">
        <v>3350</v>
      </c>
      <c s="35" t="s">
        <v>5</v>
      </c>
      <c s="6" t="s">
        <v>3351</v>
      </c>
      <c s="36" t="s">
        <v>74</v>
      </c>
      <c s="37">
        <v>721.02</v>
      </c>
      <c s="36">
        <v>0</v>
      </c>
      <c s="36">
        <f>ROUND(G3139*H3139,6)</f>
      </c>
      <c r="L3139" s="38">
        <v>0</v>
      </c>
      <c s="32">
        <f>ROUND(ROUND(L3139,2)*ROUND(G3139,3),2)</f>
      </c>
      <c s="36" t="s">
        <v>184</v>
      </c>
      <c>
        <f>(M3139*21)/100</f>
      </c>
      <c t="s">
        <v>28</v>
      </c>
    </row>
    <row r="3140" spans="1:5" ht="12.75">
      <c r="A3140" s="35" t="s">
        <v>56</v>
      </c>
      <c r="E3140" s="39" t="s">
        <v>3351</v>
      </c>
    </row>
    <row r="3141" spans="1:5" ht="12.75">
      <c r="A3141" s="35" t="s">
        <v>57</v>
      </c>
      <c r="E3141" s="40" t="s">
        <v>5</v>
      </c>
    </row>
    <row r="3142" spans="1:5" ht="12.75">
      <c r="A3142" t="s">
        <v>58</v>
      </c>
      <c r="E3142" s="39" t="s">
        <v>5</v>
      </c>
    </row>
    <row r="3143" spans="1:16" ht="25.5">
      <c r="A3143" t="s">
        <v>50</v>
      </c>
      <c s="34" t="s">
        <v>3352</v>
      </c>
      <c s="34" t="s">
        <v>3353</v>
      </c>
      <c s="35" t="s">
        <v>5</v>
      </c>
      <c s="6" t="s">
        <v>3354</v>
      </c>
      <c s="36" t="s">
        <v>470</v>
      </c>
      <c s="37">
        <v>34.528</v>
      </c>
      <c s="36">
        <v>0</v>
      </c>
      <c s="36">
        <f>ROUND(G3143*H3143,6)</f>
      </c>
      <c r="L3143" s="38">
        <v>0</v>
      </c>
      <c s="32">
        <f>ROUND(ROUND(L3143,2)*ROUND(G3143,3),2)</f>
      </c>
      <c s="36" t="s">
        <v>184</v>
      </c>
      <c>
        <f>(M3143*21)/100</f>
      </c>
      <c t="s">
        <v>28</v>
      </c>
    </row>
    <row r="3144" spans="1:5" ht="25.5">
      <c r="A3144" s="35" t="s">
        <v>56</v>
      </c>
      <c r="E3144" s="39" t="s">
        <v>3354</v>
      </c>
    </row>
    <row r="3145" spans="1:5" ht="12.75">
      <c r="A3145" s="35" t="s">
        <v>57</v>
      </c>
      <c r="E3145" s="40" t="s">
        <v>5</v>
      </c>
    </row>
    <row r="3146" spans="1:5" ht="12.75">
      <c r="A3146" t="s">
        <v>58</v>
      </c>
      <c r="E3146" s="39" t="s">
        <v>5</v>
      </c>
    </row>
    <row r="3147" spans="1:16" ht="25.5">
      <c r="A3147" t="s">
        <v>50</v>
      </c>
      <c s="34" t="s">
        <v>3355</v>
      </c>
      <c s="34" t="s">
        <v>3356</v>
      </c>
      <c s="35" t="s">
        <v>5</v>
      </c>
      <c s="6" t="s">
        <v>3357</v>
      </c>
      <c s="36" t="s">
        <v>470</v>
      </c>
      <c s="37">
        <v>34.528</v>
      </c>
      <c s="36">
        <v>0</v>
      </c>
      <c s="36">
        <f>ROUND(G3147*H3147,6)</f>
      </c>
      <c r="L3147" s="38">
        <v>0</v>
      </c>
      <c s="32">
        <f>ROUND(ROUND(L3147,2)*ROUND(G3147,3),2)</f>
      </c>
      <c s="36" t="s">
        <v>184</v>
      </c>
      <c>
        <f>(M3147*21)/100</f>
      </c>
      <c t="s">
        <v>28</v>
      </c>
    </row>
    <row r="3148" spans="1:5" ht="38.25">
      <c r="A3148" s="35" t="s">
        <v>56</v>
      </c>
      <c r="E3148" s="39" t="s">
        <v>3358</v>
      </c>
    </row>
    <row r="3149" spans="1:5" ht="12.75">
      <c r="A3149" s="35" t="s">
        <v>57</v>
      </c>
      <c r="E3149" s="40" t="s">
        <v>5</v>
      </c>
    </row>
    <row r="3150" spans="1:5" ht="12.75">
      <c r="A3150" t="s">
        <v>58</v>
      </c>
      <c r="E3150" s="39" t="s">
        <v>5</v>
      </c>
    </row>
    <row r="3151" spans="1:16" ht="25.5">
      <c r="A3151" t="s">
        <v>50</v>
      </c>
      <c s="34" t="s">
        <v>3359</v>
      </c>
      <c s="34" t="s">
        <v>3360</v>
      </c>
      <c s="35" t="s">
        <v>5</v>
      </c>
      <c s="6" t="s">
        <v>3361</v>
      </c>
      <c s="36" t="s">
        <v>470</v>
      </c>
      <c s="37">
        <v>34.528</v>
      </c>
      <c s="36">
        <v>0</v>
      </c>
      <c s="36">
        <f>ROUND(G3151*H3151,6)</f>
      </c>
      <c r="L3151" s="38">
        <v>0</v>
      </c>
      <c s="32">
        <f>ROUND(ROUND(L3151,2)*ROUND(G3151,3),2)</f>
      </c>
      <c s="36" t="s">
        <v>184</v>
      </c>
      <c>
        <f>(M3151*21)/100</f>
      </c>
      <c t="s">
        <v>28</v>
      </c>
    </row>
    <row r="3152" spans="1:5" ht="38.25">
      <c r="A3152" s="35" t="s">
        <v>56</v>
      </c>
      <c r="E3152" s="39" t="s">
        <v>3362</v>
      </c>
    </row>
    <row r="3153" spans="1:5" ht="12.75">
      <c r="A3153" s="35" t="s">
        <v>57</v>
      </c>
      <c r="E3153" s="40" t="s">
        <v>5</v>
      </c>
    </row>
    <row r="3154" spans="1:5" ht="12.75">
      <c r="A3154" t="s">
        <v>58</v>
      </c>
      <c r="E3154" s="39" t="s">
        <v>5</v>
      </c>
    </row>
    <row r="3155" spans="1:13" ht="12.75">
      <c r="A3155" t="s">
        <v>47</v>
      </c>
      <c r="C3155" s="31" t="s">
        <v>2844</v>
      </c>
      <c r="E3155" s="33" t="s">
        <v>3363</v>
      </c>
      <c r="J3155" s="32">
        <f>0</f>
      </c>
      <c s="32">
        <f>0</f>
      </c>
      <c s="32">
        <f>0+L3156+L3160+L3164+L3168+L3172+L3176+L3180+L3184+L3188</f>
      </c>
      <c s="32">
        <f>0+M3156+M3160+M3164+M3168+M3172+M3176+M3180+M3184+M3188</f>
      </c>
    </row>
    <row r="3156" spans="1:16" ht="25.5">
      <c r="A3156" t="s">
        <v>50</v>
      </c>
      <c s="34" t="s">
        <v>3364</v>
      </c>
      <c s="34" t="s">
        <v>3365</v>
      </c>
      <c s="35" t="s">
        <v>5</v>
      </c>
      <c s="6" t="s">
        <v>3366</v>
      </c>
      <c s="36" t="s">
        <v>74</v>
      </c>
      <c s="37">
        <v>89.162</v>
      </c>
      <c s="36">
        <v>0.0288</v>
      </c>
      <c s="36">
        <f>ROUND(G3156*H3156,6)</f>
      </c>
      <c r="L3156" s="38">
        <v>0</v>
      </c>
      <c s="32">
        <f>ROUND(ROUND(L3156,2)*ROUND(G3156,3),2)</f>
      </c>
      <c s="36" t="s">
        <v>184</v>
      </c>
      <c>
        <f>(M3156*21)/100</f>
      </c>
      <c t="s">
        <v>28</v>
      </c>
    </row>
    <row r="3157" spans="1:5" ht="25.5">
      <c r="A3157" s="35" t="s">
        <v>56</v>
      </c>
      <c r="E3157" s="39" t="s">
        <v>3366</v>
      </c>
    </row>
    <row r="3158" spans="1:5" ht="76.5">
      <c r="A3158" s="35" t="s">
        <v>57</v>
      </c>
      <c r="E3158" s="40" t="s">
        <v>3367</v>
      </c>
    </row>
    <row r="3159" spans="1:5" ht="12.75">
      <c r="A3159" t="s">
        <v>58</v>
      </c>
      <c r="E3159" s="39" t="s">
        <v>5</v>
      </c>
    </row>
    <row r="3160" spans="1:16" ht="12.75">
      <c r="A3160" t="s">
        <v>50</v>
      </c>
      <c s="34" t="s">
        <v>3368</v>
      </c>
      <c s="34" t="s">
        <v>3369</v>
      </c>
      <c s="35" t="s">
        <v>5</v>
      </c>
      <c s="6" t="s">
        <v>3370</v>
      </c>
      <c s="36" t="s">
        <v>74</v>
      </c>
      <c s="37">
        <v>298.032</v>
      </c>
      <c s="36">
        <v>0</v>
      </c>
      <c s="36">
        <f>ROUND(G3160*H3160,6)</f>
      </c>
      <c r="L3160" s="38">
        <v>0</v>
      </c>
      <c s="32">
        <f>ROUND(ROUND(L3160,2)*ROUND(G3160,3),2)</f>
      </c>
      <c s="36" t="s">
        <v>184</v>
      </c>
      <c>
        <f>(M3160*21)/100</f>
      </c>
      <c t="s">
        <v>28</v>
      </c>
    </row>
    <row r="3161" spans="1:5" ht="12.75">
      <c r="A3161" s="35" t="s">
        <v>56</v>
      </c>
      <c r="E3161" s="39" t="s">
        <v>3370</v>
      </c>
    </row>
    <row r="3162" spans="1:5" ht="267.75">
      <c r="A3162" s="35" t="s">
        <v>57</v>
      </c>
      <c r="E3162" s="42" t="s">
        <v>3371</v>
      </c>
    </row>
    <row r="3163" spans="1:5" ht="12.75">
      <c r="A3163" t="s">
        <v>58</v>
      </c>
      <c r="E3163" s="39" t="s">
        <v>5</v>
      </c>
    </row>
    <row r="3164" spans="1:16" ht="12.75">
      <c r="A3164" t="s">
        <v>50</v>
      </c>
      <c s="34" t="s">
        <v>3372</v>
      </c>
      <c s="34" t="s">
        <v>3373</v>
      </c>
      <c s="35" t="s">
        <v>5</v>
      </c>
      <c s="6" t="s">
        <v>3374</v>
      </c>
      <c s="36" t="s">
        <v>74</v>
      </c>
      <c s="37">
        <v>298.032</v>
      </c>
      <c s="36">
        <v>0</v>
      </c>
      <c s="36">
        <f>ROUND(G3164*H3164,6)</f>
      </c>
      <c r="L3164" s="38">
        <v>0</v>
      </c>
      <c s="32">
        <f>ROUND(ROUND(L3164,2)*ROUND(G3164,3),2)</f>
      </c>
      <c s="36" t="s">
        <v>184</v>
      </c>
      <c>
        <f>(M3164*21)/100</f>
      </c>
      <c t="s">
        <v>28</v>
      </c>
    </row>
    <row r="3165" spans="1:5" ht="12.75">
      <c r="A3165" s="35" t="s">
        <v>56</v>
      </c>
      <c r="E3165" s="39" t="s">
        <v>3374</v>
      </c>
    </row>
    <row r="3166" spans="1:5" ht="267.75">
      <c r="A3166" s="35" t="s">
        <v>57</v>
      </c>
      <c r="E3166" s="42" t="s">
        <v>3371</v>
      </c>
    </row>
    <row r="3167" spans="1:5" ht="12.75">
      <c r="A3167" t="s">
        <v>58</v>
      </c>
      <c r="E3167" s="39" t="s">
        <v>5</v>
      </c>
    </row>
    <row r="3168" spans="1:16" ht="12.75">
      <c r="A3168" t="s">
        <v>50</v>
      </c>
      <c s="34" t="s">
        <v>3375</v>
      </c>
      <c s="34" t="s">
        <v>3376</v>
      </c>
      <c s="35" t="s">
        <v>5</v>
      </c>
      <c s="6" t="s">
        <v>3377</v>
      </c>
      <c s="36" t="s">
        <v>74</v>
      </c>
      <c s="37">
        <v>14.362</v>
      </c>
      <c s="36">
        <v>0.00025</v>
      </c>
      <c s="36">
        <f>ROUND(G3168*H3168,6)</f>
      </c>
      <c r="L3168" s="38">
        <v>0</v>
      </c>
      <c s="32">
        <f>ROUND(ROUND(L3168,2)*ROUND(G3168,3),2)</f>
      </c>
      <c s="36" t="s">
        <v>184</v>
      </c>
      <c>
        <f>(M3168*21)/100</f>
      </c>
      <c t="s">
        <v>28</v>
      </c>
    </row>
    <row r="3169" spans="1:5" ht="12.75">
      <c r="A3169" s="35" t="s">
        <v>56</v>
      </c>
      <c r="E3169" s="39" t="s">
        <v>3377</v>
      </c>
    </row>
    <row r="3170" spans="1:5" ht="38.25">
      <c r="A3170" s="35" t="s">
        <v>57</v>
      </c>
      <c r="E3170" s="40" t="s">
        <v>1137</v>
      </c>
    </row>
    <row r="3171" spans="1:5" ht="12.75">
      <c r="A3171" t="s">
        <v>58</v>
      </c>
      <c r="E3171" s="39" t="s">
        <v>5</v>
      </c>
    </row>
    <row r="3172" spans="1:16" ht="12.75">
      <c r="A3172" t="s">
        <v>50</v>
      </c>
      <c s="34" t="s">
        <v>3378</v>
      </c>
      <c s="34" t="s">
        <v>3379</v>
      </c>
      <c s="35" t="s">
        <v>5</v>
      </c>
      <c s="6" t="s">
        <v>3380</v>
      </c>
      <c s="36" t="s">
        <v>74</v>
      </c>
      <c s="37">
        <v>251.562</v>
      </c>
      <c s="36">
        <v>0.00025</v>
      </c>
      <c s="36">
        <f>ROUND(G3172*H3172,6)</f>
      </c>
      <c r="L3172" s="38">
        <v>0</v>
      </c>
      <c s="32">
        <f>ROUND(ROUND(L3172,2)*ROUND(G3172,3),2)</f>
      </c>
      <c s="36" t="s">
        <v>184</v>
      </c>
      <c>
        <f>(M3172*21)/100</f>
      </c>
      <c t="s">
        <v>28</v>
      </c>
    </row>
    <row r="3173" spans="1:5" ht="12.75">
      <c r="A3173" s="35" t="s">
        <v>56</v>
      </c>
      <c r="E3173" s="39" t="s">
        <v>3380</v>
      </c>
    </row>
    <row r="3174" spans="1:5" ht="12.75">
      <c r="A3174" s="35" t="s">
        <v>57</v>
      </c>
      <c r="E3174" s="40" t="s">
        <v>5</v>
      </c>
    </row>
    <row r="3175" spans="1:5" ht="12.75">
      <c r="A3175" t="s">
        <v>58</v>
      </c>
      <c r="E3175" s="39" t="s">
        <v>5</v>
      </c>
    </row>
    <row r="3176" spans="1:16" ht="12.75">
      <c r="A3176" t="s">
        <v>50</v>
      </c>
      <c s="34" t="s">
        <v>3381</v>
      </c>
      <c s="34" t="s">
        <v>3382</v>
      </c>
      <c s="35" t="s">
        <v>5</v>
      </c>
      <c s="6" t="s">
        <v>3383</v>
      </c>
      <c s="36" t="s">
        <v>74</v>
      </c>
      <c s="37">
        <v>251.562</v>
      </c>
      <c s="36">
        <v>0.00028</v>
      </c>
      <c s="36">
        <f>ROUND(G3176*H3176,6)</f>
      </c>
      <c r="L3176" s="38">
        <v>0</v>
      </c>
      <c s="32">
        <f>ROUND(ROUND(L3176,2)*ROUND(G3176,3),2)</f>
      </c>
      <c s="36" t="s">
        <v>184</v>
      </c>
      <c>
        <f>(M3176*21)/100</f>
      </c>
      <c t="s">
        <v>28</v>
      </c>
    </row>
    <row r="3177" spans="1:5" ht="12.75">
      <c r="A3177" s="35" t="s">
        <v>56</v>
      </c>
      <c r="E3177" s="39" t="s">
        <v>3383</v>
      </c>
    </row>
    <row r="3178" spans="1:5" ht="12.75">
      <c r="A3178" s="35" t="s">
        <v>57</v>
      </c>
      <c r="E3178" s="40" t="s">
        <v>5</v>
      </c>
    </row>
    <row r="3179" spans="1:5" ht="12.75">
      <c r="A3179" t="s">
        <v>58</v>
      </c>
      <c r="E3179" s="39" t="s">
        <v>5</v>
      </c>
    </row>
    <row r="3180" spans="1:16" ht="25.5">
      <c r="A3180" t="s">
        <v>50</v>
      </c>
      <c s="34" t="s">
        <v>3384</v>
      </c>
      <c s="34" t="s">
        <v>3385</v>
      </c>
      <c s="35" t="s">
        <v>5</v>
      </c>
      <c s="6" t="s">
        <v>3386</v>
      </c>
      <c s="36" t="s">
        <v>470</v>
      </c>
      <c s="37">
        <v>2.701</v>
      </c>
      <c s="36">
        <v>0</v>
      </c>
      <c s="36">
        <f>ROUND(G3180*H3180,6)</f>
      </c>
      <c r="L3180" s="38">
        <v>0</v>
      </c>
      <c s="32">
        <f>ROUND(ROUND(L3180,2)*ROUND(G3180,3),2)</f>
      </c>
      <c s="36" t="s">
        <v>184</v>
      </c>
      <c>
        <f>(M3180*21)/100</f>
      </c>
      <c t="s">
        <v>28</v>
      </c>
    </row>
    <row r="3181" spans="1:5" ht="38.25">
      <c r="A3181" s="35" t="s">
        <v>56</v>
      </c>
      <c r="E3181" s="39" t="s">
        <v>3387</v>
      </c>
    </row>
    <row r="3182" spans="1:5" ht="12.75">
      <c r="A3182" s="35" t="s">
        <v>57</v>
      </c>
      <c r="E3182" s="40" t="s">
        <v>5</v>
      </c>
    </row>
    <row r="3183" spans="1:5" ht="12.75">
      <c r="A3183" t="s">
        <v>58</v>
      </c>
      <c r="E3183" s="39" t="s">
        <v>5</v>
      </c>
    </row>
    <row r="3184" spans="1:16" ht="38.25">
      <c r="A3184" t="s">
        <v>50</v>
      </c>
      <c s="34" t="s">
        <v>3388</v>
      </c>
      <c s="34" t="s">
        <v>3389</v>
      </c>
      <c s="35" t="s">
        <v>5</v>
      </c>
      <c s="6" t="s">
        <v>3390</v>
      </c>
      <c s="36" t="s">
        <v>470</v>
      </c>
      <c s="37">
        <v>2.701</v>
      </c>
      <c s="36">
        <v>0</v>
      </c>
      <c s="36">
        <f>ROUND(G3184*H3184,6)</f>
      </c>
      <c r="L3184" s="38">
        <v>0</v>
      </c>
      <c s="32">
        <f>ROUND(ROUND(L3184,2)*ROUND(G3184,3),2)</f>
      </c>
      <c s="36" t="s">
        <v>184</v>
      </c>
      <c>
        <f>(M3184*21)/100</f>
      </c>
      <c t="s">
        <v>28</v>
      </c>
    </row>
    <row r="3185" spans="1:5" ht="38.25">
      <c r="A3185" s="35" t="s">
        <v>56</v>
      </c>
      <c r="E3185" s="39" t="s">
        <v>3391</v>
      </c>
    </row>
    <row r="3186" spans="1:5" ht="12.75">
      <c r="A3186" s="35" t="s">
        <v>57</v>
      </c>
      <c r="E3186" s="40" t="s">
        <v>5</v>
      </c>
    </row>
    <row r="3187" spans="1:5" ht="12.75">
      <c r="A3187" t="s">
        <v>58</v>
      </c>
      <c r="E3187" s="39" t="s">
        <v>5</v>
      </c>
    </row>
    <row r="3188" spans="1:16" ht="38.25">
      <c r="A3188" t="s">
        <v>50</v>
      </c>
      <c s="34" t="s">
        <v>3392</v>
      </c>
      <c s="34" t="s">
        <v>3393</v>
      </c>
      <c s="35" t="s">
        <v>5</v>
      </c>
      <c s="6" t="s">
        <v>3394</v>
      </c>
      <c s="36" t="s">
        <v>470</v>
      </c>
      <c s="37">
        <v>2.701</v>
      </c>
      <c s="36">
        <v>0</v>
      </c>
      <c s="36">
        <f>ROUND(G3188*H3188,6)</f>
      </c>
      <c r="L3188" s="38">
        <v>0</v>
      </c>
      <c s="32">
        <f>ROUND(ROUND(L3188,2)*ROUND(G3188,3),2)</f>
      </c>
      <c s="36" t="s">
        <v>184</v>
      </c>
      <c>
        <f>(M3188*21)/100</f>
      </c>
      <c t="s">
        <v>28</v>
      </c>
    </row>
    <row r="3189" spans="1:5" ht="38.25">
      <c r="A3189" s="35" t="s">
        <v>56</v>
      </c>
      <c r="E3189" s="39" t="s">
        <v>3395</v>
      </c>
    </row>
    <row r="3190" spans="1:5" ht="12.75">
      <c r="A3190" s="35" t="s">
        <v>57</v>
      </c>
      <c r="E3190" s="40" t="s">
        <v>5</v>
      </c>
    </row>
    <row r="3191" spans="1:5" ht="12.75">
      <c r="A3191" t="s">
        <v>58</v>
      </c>
      <c r="E3191" s="39" t="s">
        <v>5</v>
      </c>
    </row>
    <row r="3192" spans="1:13" ht="12.75">
      <c r="A3192" t="s">
        <v>47</v>
      </c>
      <c r="C3192" s="31" t="s">
        <v>2853</v>
      </c>
      <c r="E3192" s="33" t="s">
        <v>3396</v>
      </c>
      <c r="J3192" s="32">
        <f>0</f>
      </c>
      <c s="32">
        <f>0</f>
      </c>
      <c s="32">
        <f>0+L3193+L3197+L3201+L3205+L3209+L3213</f>
      </c>
      <c s="32">
        <f>0+M3193+M3197+M3201+M3205+M3209+M3213</f>
      </c>
    </row>
    <row r="3193" spans="1:16" ht="25.5">
      <c r="A3193" t="s">
        <v>50</v>
      </c>
      <c s="34" t="s">
        <v>3397</v>
      </c>
      <c s="34" t="s">
        <v>3398</v>
      </c>
      <c s="35" t="s">
        <v>5</v>
      </c>
      <c s="6" t="s">
        <v>3399</v>
      </c>
      <c s="36" t="s">
        <v>74</v>
      </c>
      <c s="37">
        <v>630.04</v>
      </c>
      <c s="36">
        <v>0.00011</v>
      </c>
      <c s="36">
        <f>ROUND(G3193*H3193,6)</f>
      </c>
      <c r="L3193" s="38">
        <v>0</v>
      </c>
      <c s="32">
        <f>ROUND(ROUND(L3193,2)*ROUND(G3193,3),2)</f>
      </c>
      <c s="36" t="s">
        <v>184</v>
      </c>
      <c>
        <f>(M3193*21)/100</f>
      </c>
      <c t="s">
        <v>28</v>
      </c>
    </row>
    <row r="3194" spans="1:5" ht="25.5">
      <c r="A3194" s="35" t="s">
        <v>56</v>
      </c>
      <c r="E3194" s="39" t="s">
        <v>3399</v>
      </c>
    </row>
    <row r="3195" spans="1:5" ht="12.75">
      <c r="A3195" s="35" t="s">
        <v>57</v>
      </c>
      <c r="E3195" s="40" t="s">
        <v>5</v>
      </c>
    </row>
    <row r="3196" spans="1:5" ht="12.75">
      <c r="A3196" t="s">
        <v>58</v>
      </c>
      <c r="E3196" s="39" t="s">
        <v>5</v>
      </c>
    </row>
    <row r="3197" spans="1:16" ht="12.75">
      <c r="A3197" t="s">
        <v>50</v>
      </c>
      <c s="34" t="s">
        <v>3400</v>
      </c>
      <c s="34" t="s">
        <v>3401</v>
      </c>
      <c s="35" t="s">
        <v>5</v>
      </c>
      <c s="6" t="s">
        <v>3402</v>
      </c>
      <c s="36" t="s">
        <v>93</v>
      </c>
      <c s="37">
        <v>48.2</v>
      </c>
      <c s="36">
        <v>4E-05</v>
      </c>
      <c s="36">
        <f>ROUND(G3197*H3197,6)</f>
      </c>
      <c r="L3197" s="38">
        <v>0</v>
      </c>
      <c s="32">
        <f>ROUND(ROUND(L3197,2)*ROUND(G3197,3),2)</f>
      </c>
      <c s="36" t="s">
        <v>184</v>
      </c>
      <c>
        <f>(M3197*21)/100</f>
      </c>
      <c t="s">
        <v>28</v>
      </c>
    </row>
    <row r="3198" spans="1:5" ht="12.75">
      <c r="A3198" s="35" t="s">
        <v>56</v>
      </c>
      <c r="E3198" s="39" t="s">
        <v>3402</v>
      </c>
    </row>
    <row r="3199" spans="1:5" ht="25.5">
      <c r="A3199" s="35" t="s">
        <v>57</v>
      </c>
      <c r="E3199" s="40" t="s">
        <v>3403</v>
      </c>
    </row>
    <row r="3200" spans="1:5" ht="12.75">
      <c r="A3200" t="s">
        <v>58</v>
      </c>
      <c r="E3200" s="39" t="s">
        <v>5</v>
      </c>
    </row>
    <row r="3201" spans="1:16" ht="12.75">
      <c r="A3201" t="s">
        <v>50</v>
      </c>
      <c s="34" t="s">
        <v>3404</v>
      </c>
      <c s="34" t="s">
        <v>3405</v>
      </c>
      <c s="35" t="s">
        <v>5</v>
      </c>
      <c s="6" t="s">
        <v>3406</v>
      </c>
      <c s="36" t="s">
        <v>93</v>
      </c>
      <c s="37">
        <v>53.02</v>
      </c>
      <c s="36">
        <v>0.00021</v>
      </c>
      <c s="36">
        <f>ROUND(G3201*H3201,6)</f>
      </c>
      <c r="L3201" s="38">
        <v>0</v>
      </c>
      <c s="32">
        <f>ROUND(ROUND(L3201,2)*ROUND(G3201,3),2)</f>
      </c>
      <c s="36" t="s">
        <v>184</v>
      </c>
      <c>
        <f>(M3201*21)/100</f>
      </c>
      <c t="s">
        <v>28</v>
      </c>
    </row>
    <row r="3202" spans="1:5" ht="12.75">
      <c r="A3202" s="35" t="s">
        <v>56</v>
      </c>
      <c r="E3202" s="39" t="s">
        <v>3406</v>
      </c>
    </row>
    <row r="3203" spans="1:5" ht="12.75">
      <c r="A3203" s="35" t="s">
        <v>57</v>
      </c>
      <c r="E3203" s="40" t="s">
        <v>5</v>
      </c>
    </row>
    <row r="3204" spans="1:5" ht="12.75">
      <c r="A3204" t="s">
        <v>58</v>
      </c>
      <c r="E3204" s="39" t="s">
        <v>5</v>
      </c>
    </row>
    <row r="3205" spans="1:16" ht="25.5">
      <c r="A3205" t="s">
        <v>50</v>
      </c>
      <c s="34" t="s">
        <v>3407</v>
      </c>
      <c s="34" t="s">
        <v>3408</v>
      </c>
      <c s="35" t="s">
        <v>5</v>
      </c>
      <c s="6" t="s">
        <v>3409</v>
      </c>
      <c s="36" t="s">
        <v>470</v>
      </c>
      <c s="37">
        <v>0.082</v>
      </c>
      <c s="36">
        <v>0</v>
      </c>
      <c s="36">
        <f>ROUND(G3205*H3205,6)</f>
      </c>
      <c r="L3205" s="38">
        <v>0</v>
      </c>
      <c s="32">
        <f>ROUND(ROUND(L3205,2)*ROUND(G3205,3),2)</f>
      </c>
      <c s="36" t="s">
        <v>184</v>
      </c>
      <c>
        <f>(M3205*21)/100</f>
      </c>
      <c t="s">
        <v>28</v>
      </c>
    </row>
    <row r="3206" spans="1:5" ht="25.5">
      <c r="A3206" s="35" t="s">
        <v>56</v>
      </c>
      <c r="E3206" s="39" t="s">
        <v>3409</v>
      </c>
    </row>
    <row r="3207" spans="1:5" ht="12.75">
      <c r="A3207" s="35" t="s">
        <v>57</v>
      </c>
      <c r="E3207" s="40" t="s">
        <v>5</v>
      </c>
    </row>
    <row r="3208" spans="1:5" ht="12.75">
      <c r="A3208" t="s">
        <v>58</v>
      </c>
      <c r="E3208" s="39" t="s">
        <v>5</v>
      </c>
    </row>
    <row r="3209" spans="1:16" ht="25.5">
      <c r="A3209" t="s">
        <v>50</v>
      </c>
      <c s="34" t="s">
        <v>3410</v>
      </c>
      <c s="34" t="s">
        <v>3411</v>
      </c>
      <c s="35" t="s">
        <v>5</v>
      </c>
      <c s="6" t="s">
        <v>3412</v>
      </c>
      <c s="36" t="s">
        <v>470</v>
      </c>
      <c s="37">
        <v>0.082</v>
      </c>
      <c s="36">
        <v>0</v>
      </c>
      <c s="36">
        <f>ROUND(G3209*H3209,6)</f>
      </c>
      <c r="L3209" s="38">
        <v>0</v>
      </c>
      <c s="32">
        <f>ROUND(ROUND(L3209,2)*ROUND(G3209,3),2)</f>
      </c>
      <c s="36" t="s">
        <v>184</v>
      </c>
      <c>
        <f>(M3209*21)/100</f>
      </c>
      <c t="s">
        <v>28</v>
      </c>
    </row>
    <row r="3210" spans="1:5" ht="38.25">
      <c r="A3210" s="35" t="s">
        <v>56</v>
      </c>
      <c r="E3210" s="39" t="s">
        <v>3413</v>
      </c>
    </row>
    <row r="3211" spans="1:5" ht="12.75">
      <c r="A3211" s="35" t="s">
        <v>57</v>
      </c>
      <c r="E3211" s="40" t="s">
        <v>5</v>
      </c>
    </row>
    <row r="3212" spans="1:5" ht="12.75">
      <c r="A3212" t="s">
        <v>58</v>
      </c>
      <c r="E3212" s="39" t="s">
        <v>5</v>
      </c>
    </row>
    <row r="3213" spans="1:16" ht="25.5">
      <c r="A3213" t="s">
        <v>50</v>
      </c>
      <c s="34" t="s">
        <v>3414</v>
      </c>
      <c s="34" t="s">
        <v>3415</v>
      </c>
      <c s="35" t="s">
        <v>5</v>
      </c>
      <c s="6" t="s">
        <v>3416</v>
      </c>
      <c s="36" t="s">
        <v>470</v>
      </c>
      <c s="37">
        <v>0.082</v>
      </c>
      <c s="36">
        <v>0</v>
      </c>
      <c s="36">
        <f>ROUND(G3213*H3213,6)</f>
      </c>
      <c r="L3213" s="38">
        <v>0</v>
      </c>
      <c s="32">
        <f>ROUND(ROUND(L3213,2)*ROUND(G3213,3),2)</f>
      </c>
      <c s="36" t="s">
        <v>184</v>
      </c>
      <c>
        <f>(M3213*21)/100</f>
      </c>
      <c t="s">
        <v>28</v>
      </c>
    </row>
    <row r="3214" spans="1:5" ht="38.25">
      <c r="A3214" s="35" t="s">
        <v>56</v>
      </c>
      <c r="E3214" s="39" t="s">
        <v>3417</v>
      </c>
    </row>
    <row r="3215" spans="1:5" ht="12.75">
      <c r="A3215" s="35" t="s">
        <v>57</v>
      </c>
      <c r="E3215" s="40" t="s">
        <v>5</v>
      </c>
    </row>
    <row r="3216" spans="1:5" ht="12.75">
      <c r="A3216" t="s">
        <v>58</v>
      </c>
      <c r="E3216" s="39" t="s">
        <v>5</v>
      </c>
    </row>
    <row r="3217" spans="1:13" ht="12.75">
      <c r="A3217" t="s">
        <v>47</v>
      </c>
      <c r="C3217" s="31" t="s">
        <v>2856</v>
      </c>
      <c r="E3217" s="33" t="s">
        <v>3418</v>
      </c>
      <c r="J3217" s="32">
        <f>0</f>
      </c>
      <c s="32">
        <f>0</f>
      </c>
      <c s="32">
        <f>0+L3218+L3222+L3226+L3230+L3234+L3238+L3242+L3246+L3250+L3254+L3258+L3262+L3266+L3270+L3274+L3278+L3282+L3286</f>
      </c>
      <c s="32">
        <f>0+M3218+M3222+M3226+M3230+M3234+M3238+M3242+M3246+M3250+M3254+M3258+M3262+M3266+M3270+M3274+M3278+M3282+M3286</f>
      </c>
    </row>
    <row r="3218" spans="1:16" ht="12.75">
      <c r="A3218" t="s">
        <v>50</v>
      </c>
      <c s="34" t="s">
        <v>3419</v>
      </c>
      <c s="34" t="s">
        <v>3420</v>
      </c>
      <c s="35" t="s">
        <v>5</v>
      </c>
      <c s="6" t="s">
        <v>3421</v>
      </c>
      <c s="36" t="s">
        <v>74</v>
      </c>
      <c s="37">
        <v>952.92</v>
      </c>
      <c s="36">
        <v>0</v>
      </c>
      <c s="36">
        <f>ROUND(G3218*H3218,6)</f>
      </c>
      <c r="L3218" s="38">
        <v>0</v>
      </c>
      <c s="32">
        <f>ROUND(ROUND(L3218,2)*ROUND(G3218,3),2)</f>
      </c>
      <c s="36" t="s">
        <v>184</v>
      </c>
      <c>
        <f>(M3218*21)/100</f>
      </c>
      <c t="s">
        <v>28</v>
      </c>
    </row>
    <row r="3219" spans="1:5" ht="12.75">
      <c r="A3219" s="35" t="s">
        <v>56</v>
      </c>
      <c r="E3219" s="39" t="s">
        <v>3421</v>
      </c>
    </row>
    <row r="3220" spans="1:5" ht="12.75">
      <c r="A3220" s="35" t="s">
        <v>57</v>
      </c>
      <c r="E3220" s="40" t="s">
        <v>5</v>
      </c>
    </row>
    <row r="3221" spans="1:5" ht="12.75">
      <c r="A3221" t="s">
        <v>58</v>
      </c>
      <c r="E3221" s="39" t="s">
        <v>5</v>
      </c>
    </row>
    <row r="3222" spans="1:16" ht="12.75">
      <c r="A3222" t="s">
        <v>50</v>
      </c>
      <c s="34" t="s">
        <v>3422</v>
      </c>
      <c s="34" t="s">
        <v>3423</v>
      </c>
      <c s="35" t="s">
        <v>5</v>
      </c>
      <c s="6" t="s">
        <v>3424</v>
      </c>
      <c s="36" t="s">
        <v>93</v>
      </c>
      <c s="37">
        <v>37.84</v>
      </c>
      <c s="36">
        <v>0</v>
      </c>
      <c s="36">
        <f>ROUND(G3222*H3222,6)</f>
      </c>
      <c r="L3222" s="38">
        <v>0</v>
      </c>
      <c s="32">
        <f>ROUND(ROUND(L3222,2)*ROUND(G3222,3),2)</f>
      </c>
      <c s="36" t="s">
        <v>184</v>
      </c>
      <c>
        <f>(M3222*21)/100</f>
      </c>
      <c t="s">
        <v>28</v>
      </c>
    </row>
    <row r="3223" spans="1:5" ht="12.75">
      <c r="A3223" s="35" t="s">
        <v>56</v>
      </c>
      <c r="E3223" s="39" t="s">
        <v>3424</v>
      </c>
    </row>
    <row r="3224" spans="1:5" ht="25.5">
      <c r="A3224" s="35" t="s">
        <v>57</v>
      </c>
      <c r="E3224" s="40" t="s">
        <v>3425</v>
      </c>
    </row>
    <row r="3225" spans="1:5" ht="12.75">
      <c r="A3225" t="s">
        <v>58</v>
      </c>
      <c r="E3225" s="39" t="s">
        <v>5</v>
      </c>
    </row>
    <row r="3226" spans="1:16" ht="12.75">
      <c r="A3226" t="s">
        <v>50</v>
      </c>
      <c s="34" t="s">
        <v>3426</v>
      </c>
      <c s="34" t="s">
        <v>3427</v>
      </c>
      <c s="35" t="s">
        <v>5</v>
      </c>
      <c s="6" t="s">
        <v>3428</v>
      </c>
      <c s="36" t="s">
        <v>93</v>
      </c>
      <c s="37">
        <v>25.6</v>
      </c>
      <c s="36">
        <v>0</v>
      </c>
      <c s="36">
        <f>ROUND(G3226*H3226,6)</f>
      </c>
      <c r="L3226" s="38">
        <v>0</v>
      </c>
      <c s="32">
        <f>ROUND(ROUND(L3226,2)*ROUND(G3226,3),2)</f>
      </c>
      <c s="36" t="s">
        <v>184</v>
      </c>
      <c>
        <f>(M3226*21)/100</f>
      </c>
      <c t="s">
        <v>28</v>
      </c>
    </row>
    <row r="3227" spans="1:5" ht="12.75">
      <c r="A3227" s="35" t="s">
        <v>56</v>
      </c>
      <c r="E3227" s="39" t="s">
        <v>3428</v>
      </c>
    </row>
    <row r="3228" spans="1:5" ht="25.5">
      <c r="A3228" s="35" t="s">
        <v>57</v>
      </c>
      <c r="E3228" s="40" t="s">
        <v>3429</v>
      </c>
    </row>
    <row r="3229" spans="1:5" ht="12.75">
      <c r="A3229" t="s">
        <v>58</v>
      </c>
      <c r="E3229" s="39" t="s">
        <v>5</v>
      </c>
    </row>
    <row r="3230" spans="1:16" ht="12.75">
      <c r="A3230" t="s">
        <v>50</v>
      </c>
      <c s="34" t="s">
        <v>3430</v>
      </c>
      <c s="34" t="s">
        <v>3431</v>
      </c>
      <c s="35" t="s">
        <v>5</v>
      </c>
      <c s="6" t="s">
        <v>3432</v>
      </c>
      <c s="36" t="s">
        <v>93</v>
      </c>
      <c s="37">
        <v>1645.8</v>
      </c>
      <c s="36">
        <v>0</v>
      </c>
      <c s="36">
        <f>ROUND(G3230*H3230,6)</f>
      </c>
      <c r="L3230" s="38">
        <v>0</v>
      </c>
      <c s="32">
        <f>ROUND(ROUND(L3230,2)*ROUND(G3230,3),2)</f>
      </c>
      <c s="36" t="s">
        <v>184</v>
      </c>
      <c>
        <f>(M3230*21)/100</f>
      </c>
      <c t="s">
        <v>28</v>
      </c>
    </row>
    <row r="3231" spans="1:5" ht="12.75">
      <c r="A3231" s="35" t="s">
        <v>56</v>
      </c>
      <c r="E3231" s="39" t="s">
        <v>3432</v>
      </c>
    </row>
    <row r="3232" spans="1:5" ht="25.5">
      <c r="A3232" s="35" t="s">
        <v>57</v>
      </c>
      <c r="E3232" s="40" t="s">
        <v>3433</v>
      </c>
    </row>
    <row r="3233" spans="1:5" ht="12.75">
      <c r="A3233" t="s">
        <v>58</v>
      </c>
      <c r="E3233" s="39" t="s">
        <v>5</v>
      </c>
    </row>
    <row r="3234" spans="1:16" ht="12.75">
      <c r="A3234" t="s">
        <v>50</v>
      </c>
      <c s="34" t="s">
        <v>3434</v>
      </c>
      <c s="34" t="s">
        <v>3435</v>
      </c>
      <c s="35" t="s">
        <v>5</v>
      </c>
      <c s="6" t="s">
        <v>3436</v>
      </c>
      <c s="36" t="s">
        <v>93</v>
      </c>
      <c s="37">
        <v>28</v>
      </c>
      <c s="36">
        <v>0</v>
      </c>
      <c s="36">
        <f>ROUND(G3234*H3234,6)</f>
      </c>
      <c r="L3234" s="38">
        <v>0</v>
      </c>
      <c s="32">
        <f>ROUND(ROUND(L3234,2)*ROUND(G3234,3),2)</f>
      </c>
      <c s="36" t="s">
        <v>184</v>
      </c>
      <c>
        <f>(M3234*21)/100</f>
      </c>
      <c t="s">
        <v>28</v>
      </c>
    </row>
    <row r="3235" spans="1:5" ht="12.75">
      <c r="A3235" s="35" t="s">
        <v>56</v>
      </c>
      <c r="E3235" s="39" t="s">
        <v>3436</v>
      </c>
    </row>
    <row r="3236" spans="1:5" ht="25.5">
      <c r="A3236" s="35" t="s">
        <v>57</v>
      </c>
      <c r="E3236" s="40" t="s">
        <v>3437</v>
      </c>
    </row>
    <row r="3237" spans="1:5" ht="12.75">
      <c r="A3237" t="s">
        <v>58</v>
      </c>
      <c r="E3237" s="39" t="s">
        <v>5</v>
      </c>
    </row>
    <row r="3238" spans="1:16" ht="12.75">
      <c r="A3238" t="s">
        <v>50</v>
      </c>
      <c s="34" t="s">
        <v>3438</v>
      </c>
      <c s="34" t="s">
        <v>3439</v>
      </c>
      <c s="35" t="s">
        <v>5</v>
      </c>
      <c s="6" t="s">
        <v>3440</v>
      </c>
      <c s="36" t="s">
        <v>93</v>
      </c>
      <c s="37">
        <v>34</v>
      </c>
      <c s="36">
        <v>0</v>
      </c>
      <c s="36">
        <f>ROUND(G3238*H3238,6)</f>
      </c>
      <c r="L3238" s="38">
        <v>0</v>
      </c>
      <c s="32">
        <f>ROUND(ROUND(L3238,2)*ROUND(G3238,3),2)</f>
      </c>
      <c s="36" t="s">
        <v>184</v>
      </c>
      <c>
        <f>(M3238*21)/100</f>
      </c>
      <c t="s">
        <v>28</v>
      </c>
    </row>
    <row r="3239" spans="1:5" ht="12.75">
      <c r="A3239" s="35" t="s">
        <v>56</v>
      </c>
      <c r="E3239" s="39" t="s">
        <v>3440</v>
      </c>
    </row>
    <row r="3240" spans="1:5" ht="25.5">
      <c r="A3240" s="35" t="s">
        <v>57</v>
      </c>
      <c r="E3240" s="40" t="s">
        <v>3441</v>
      </c>
    </row>
    <row r="3241" spans="1:5" ht="12.75">
      <c r="A3241" t="s">
        <v>58</v>
      </c>
      <c r="E3241" s="39" t="s">
        <v>5</v>
      </c>
    </row>
    <row r="3242" spans="1:16" ht="12.75">
      <c r="A3242" t="s">
        <v>50</v>
      </c>
      <c s="34" t="s">
        <v>3442</v>
      </c>
      <c s="34" t="s">
        <v>3443</v>
      </c>
      <c s="35" t="s">
        <v>5</v>
      </c>
      <c s="6" t="s">
        <v>3444</v>
      </c>
      <c s="36" t="s">
        <v>74</v>
      </c>
      <c s="37">
        <v>560.15</v>
      </c>
      <c s="36">
        <v>0</v>
      </c>
      <c s="36">
        <f>ROUND(G3242*H3242,6)</f>
      </c>
      <c r="L3242" s="38">
        <v>0</v>
      </c>
      <c s="32">
        <f>ROUND(ROUND(L3242,2)*ROUND(G3242,3),2)</f>
      </c>
      <c s="36" t="s">
        <v>184</v>
      </c>
      <c>
        <f>(M3242*21)/100</f>
      </c>
      <c t="s">
        <v>28</v>
      </c>
    </row>
    <row r="3243" spans="1:5" ht="12.75">
      <c r="A3243" s="35" t="s">
        <v>56</v>
      </c>
      <c r="E3243" s="39" t="s">
        <v>3444</v>
      </c>
    </row>
    <row r="3244" spans="1:5" ht="12.75">
      <c r="A3244" s="35" t="s">
        <v>57</v>
      </c>
      <c r="E3244" s="40" t="s">
        <v>5</v>
      </c>
    </row>
    <row r="3245" spans="1:5" ht="12.75">
      <c r="A3245" t="s">
        <v>58</v>
      </c>
      <c r="E3245" s="39" t="s">
        <v>5</v>
      </c>
    </row>
    <row r="3246" spans="1:16" ht="12.75">
      <c r="A3246" t="s">
        <v>50</v>
      </c>
      <c s="34" t="s">
        <v>3445</v>
      </c>
      <c s="34" t="s">
        <v>3446</v>
      </c>
      <c s="35" t="s">
        <v>5</v>
      </c>
      <c s="6" t="s">
        <v>3447</v>
      </c>
      <c s="36" t="s">
        <v>74</v>
      </c>
      <c s="37">
        <v>560.15</v>
      </c>
      <c s="36">
        <v>0</v>
      </c>
      <c s="36">
        <f>ROUND(G3246*H3246,6)</f>
      </c>
      <c r="L3246" s="38">
        <v>0</v>
      </c>
      <c s="32">
        <f>ROUND(ROUND(L3246,2)*ROUND(G3246,3),2)</f>
      </c>
      <c s="36" t="s">
        <v>184</v>
      </c>
      <c>
        <f>(M3246*21)/100</f>
      </c>
      <c t="s">
        <v>28</v>
      </c>
    </row>
    <row r="3247" spans="1:5" ht="12.75">
      <c r="A3247" s="35" t="s">
        <v>56</v>
      </c>
      <c r="E3247" s="39" t="s">
        <v>3447</v>
      </c>
    </row>
    <row r="3248" spans="1:5" ht="12.75">
      <c r="A3248" s="35" t="s">
        <v>57</v>
      </c>
      <c r="E3248" s="40" t="s">
        <v>5</v>
      </c>
    </row>
    <row r="3249" spans="1:5" ht="12.75">
      <c r="A3249" t="s">
        <v>58</v>
      </c>
      <c r="E3249" s="39" t="s">
        <v>5</v>
      </c>
    </row>
    <row r="3250" spans="1:16" ht="12.75">
      <c r="A3250" t="s">
        <v>50</v>
      </c>
      <c s="34" t="s">
        <v>3448</v>
      </c>
      <c s="34" t="s">
        <v>3449</v>
      </c>
      <c s="35" t="s">
        <v>5</v>
      </c>
      <c s="6" t="s">
        <v>3450</v>
      </c>
      <c s="36" t="s">
        <v>74</v>
      </c>
      <c s="37">
        <v>560.15</v>
      </c>
      <c s="36">
        <v>3E-05</v>
      </c>
      <c s="36">
        <f>ROUND(G3250*H3250,6)</f>
      </c>
      <c r="L3250" s="38">
        <v>0</v>
      </c>
      <c s="32">
        <f>ROUND(ROUND(L3250,2)*ROUND(G3250,3),2)</f>
      </c>
      <c s="36" t="s">
        <v>184</v>
      </c>
      <c>
        <f>(M3250*21)/100</f>
      </c>
      <c t="s">
        <v>28</v>
      </c>
    </row>
    <row r="3251" spans="1:5" ht="12.75">
      <c r="A3251" s="35" t="s">
        <v>56</v>
      </c>
      <c r="E3251" s="39" t="s">
        <v>3450</v>
      </c>
    </row>
    <row r="3252" spans="1:5" ht="12.75">
      <c r="A3252" s="35" t="s">
        <v>57</v>
      </c>
      <c r="E3252" s="40" t="s">
        <v>5</v>
      </c>
    </row>
    <row r="3253" spans="1:5" ht="12.75">
      <c r="A3253" t="s">
        <v>58</v>
      </c>
      <c r="E3253" s="39" t="s">
        <v>5</v>
      </c>
    </row>
    <row r="3254" spans="1:16" ht="25.5">
      <c r="A3254" t="s">
        <v>50</v>
      </c>
      <c s="34" t="s">
        <v>3451</v>
      </c>
      <c s="34" t="s">
        <v>3452</v>
      </c>
      <c s="35" t="s">
        <v>5</v>
      </c>
      <c s="6" t="s">
        <v>3453</v>
      </c>
      <c s="36" t="s">
        <v>74</v>
      </c>
      <c s="37">
        <v>560.15</v>
      </c>
      <c s="36">
        <v>0.0045</v>
      </c>
      <c s="36">
        <f>ROUND(G3254*H3254,6)</f>
      </c>
      <c r="L3254" s="38">
        <v>0</v>
      </c>
      <c s="32">
        <f>ROUND(ROUND(L3254,2)*ROUND(G3254,3),2)</f>
      </c>
      <c s="36" t="s">
        <v>184</v>
      </c>
      <c>
        <f>(M3254*21)/100</f>
      </c>
      <c t="s">
        <v>28</v>
      </c>
    </row>
    <row r="3255" spans="1:5" ht="25.5">
      <c r="A3255" s="35" t="s">
        <v>56</v>
      </c>
      <c r="E3255" s="39" t="s">
        <v>3453</v>
      </c>
    </row>
    <row r="3256" spans="1:5" ht="12.75">
      <c r="A3256" s="35" t="s">
        <v>57</v>
      </c>
      <c r="E3256" s="40" t="s">
        <v>5</v>
      </c>
    </row>
    <row r="3257" spans="1:5" ht="12.75">
      <c r="A3257" t="s">
        <v>58</v>
      </c>
      <c r="E3257" s="39" t="s">
        <v>5</v>
      </c>
    </row>
    <row r="3258" spans="1:16" ht="25.5">
      <c r="A3258" t="s">
        <v>50</v>
      </c>
      <c s="34" t="s">
        <v>3454</v>
      </c>
      <c s="34" t="s">
        <v>3455</v>
      </c>
      <c s="35" t="s">
        <v>5</v>
      </c>
      <c s="6" t="s">
        <v>3456</v>
      </c>
      <c s="36" t="s">
        <v>74</v>
      </c>
      <c s="37">
        <v>156.93</v>
      </c>
      <c s="36">
        <v>0.00455</v>
      </c>
      <c s="36">
        <f>ROUND(G3258*H3258,6)</f>
      </c>
      <c r="L3258" s="38">
        <v>0</v>
      </c>
      <c s="32">
        <f>ROUND(ROUND(L3258,2)*ROUND(G3258,3),2)</f>
      </c>
      <c s="36" t="s">
        <v>184</v>
      </c>
      <c>
        <f>(M3258*21)/100</f>
      </c>
      <c t="s">
        <v>28</v>
      </c>
    </row>
    <row r="3259" spans="1:5" ht="25.5">
      <c r="A3259" s="35" t="s">
        <v>56</v>
      </c>
      <c r="E3259" s="39" t="s">
        <v>3456</v>
      </c>
    </row>
    <row r="3260" spans="1:5" ht="12.75">
      <c r="A3260" s="35" t="s">
        <v>57</v>
      </c>
      <c r="E3260" s="40" t="s">
        <v>5</v>
      </c>
    </row>
    <row r="3261" spans="1:5" ht="12.75">
      <c r="A3261" t="s">
        <v>58</v>
      </c>
      <c r="E3261" s="39" t="s">
        <v>5</v>
      </c>
    </row>
    <row r="3262" spans="1:16" ht="12.75">
      <c r="A3262" t="s">
        <v>50</v>
      </c>
      <c s="34" t="s">
        <v>3457</v>
      </c>
      <c s="34" t="s">
        <v>3458</v>
      </c>
      <c s="35" t="s">
        <v>5</v>
      </c>
      <c s="6" t="s">
        <v>3459</v>
      </c>
      <c s="36" t="s">
        <v>74</v>
      </c>
      <c s="37">
        <v>676.39</v>
      </c>
      <c s="36">
        <v>0.0007</v>
      </c>
      <c s="36">
        <f>ROUND(G3262*H3262,6)</f>
      </c>
      <c r="L3262" s="38">
        <v>0</v>
      </c>
      <c s="32">
        <f>ROUND(ROUND(L3262,2)*ROUND(G3262,3),2)</f>
      </c>
      <c s="36" t="s">
        <v>184</v>
      </c>
      <c>
        <f>(M3262*21)/100</f>
      </c>
      <c t="s">
        <v>28</v>
      </c>
    </row>
    <row r="3263" spans="1:5" ht="12.75">
      <c r="A3263" s="35" t="s">
        <v>56</v>
      </c>
      <c r="E3263" s="39" t="s">
        <v>3459</v>
      </c>
    </row>
    <row r="3264" spans="1:5" ht="12.75">
      <c r="A3264" s="35" t="s">
        <v>57</v>
      </c>
      <c r="E3264" s="40" t="s">
        <v>5</v>
      </c>
    </row>
    <row r="3265" spans="1:5" ht="12.75">
      <c r="A3265" t="s">
        <v>58</v>
      </c>
      <c r="E3265" s="39" t="s">
        <v>5</v>
      </c>
    </row>
    <row r="3266" spans="1:16" ht="12.75">
      <c r="A3266" t="s">
        <v>50</v>
      </c>
      <c s="34" t="s">
        <v>3460</v>
      </c>
      <c s="34" t="s">
        <v>3461</v>
      </c>
      <c s="35" t="s">
        <v>5</v>
      </c>
      <c s="6" t="s">
        <v>3462</v>
      </c>
      <c s="36" t="s">
        <v>74</v>
      </c>
      <c s="37">
        <v>744.029</v>
      </c>
      <c s="36">
        <v>0.00264</v>
      </c>
      <c s="36">
        <f>ROUND(G3266*H3266,6)</f>
      </c>
      <c r="L3266" s="38">
        <v>0</v>
      </c>
      <c s="32">
        <f>ROUND(ROUND(L3266,2)*ROUND(G3266,3),2)</f>
      </c>
      <c s="36" t="s">
        <v>184</v>
      </c>
      <c>
        <f>(M3266*21)/100</f>
      </c>
      <c t="s">
        <v>28</v>
      </c>
    </row>
    <row r="3267" spans="1:5" ht="12.75">
      <c r="A3267" s="35" t="s">
        <v>56</v>
      </c>
      <c r="E3267" s="39" t="s">
        <v>3462</v>
      </c>
    </row>
    <row r="3268" spans="1:5" ht="25.5">
      <c r="A3268" s="35" t="s">
        <v>57</v>
      </c>
      <c r="E3268" s="40" t="s">
        <v>3463</v>
      </c>
    </row>
    <row r="3269" spans="1:5" ht="12.75">
      <c r="A3269" t="s">
        <v>58</v>
      </c>
      <c r="E3269" s="39" t="s">
        <v>5</v>
      </c>
    </row>
    <row r="3270" spans="1:16" ht="12.75">
      <c r="A3270" t="s">
        <v>50</v>
      </c>
      <c s="34" t="s">
        <v>3464</v>
      </c>
      <c s="34" t="s">
        <v>3465</v>
      </c>
      <c s="35" t="s">
        <v>5</v>
      </c>
      <c s="6" t="s">
        <v>3466</v>
      </c>
      <c s="36" t="s">
        <v>93</v>
      </c>
      <c s="37">
        <v>164.4</v>
      </c>
      <c s="36">
        <v>1E-05</v>
      </c>
      <c s="36">
        <f>ROUND(G3270*H3270,6)</f>
      </c>
      <c r="L3270" s="38">
        <v>0</v>
      </c>
      <c s="32">
        <f>ROUND(ROUND(L3270,2)*ROUND(G3270,3),2)</f>
      </c>
      <c s="36" t="s">
        <v>184</v>
      </c>
      <c>
        <f>(M3270*21)/100</f>
      </c>
      <c t="s">
        <v>28</v>
      </c>
    </row>
    <row r="3271" spans="1:5" ht="12.75">
      <c r="A3271" s="35" t="s">
        <v>56</v>
      </c>
      <c r="E3271" s="39" t="s">
        <v>3466</v>
      </c>
    </row>
    <row r="3272" spans="1:5" ht="25.5">
      <c r="A3272" s="35" t="s">
        <v>57</v>
      </c>
      <c r="E3272" s="40" t="s">
        <v>3467</v>
      </c>
    </row>
    <row r="3273" spans="1:5" ht="12.75">
      <c r="A3273" t="s">
        <v>58</v>
      </c>
      <c r="E3273" s="39" t="s">
        <v>5</v>
      </c>
    </row>
    <row r="3274" spans="1:16" ht="12.75">
      <c r="A3274" t="s">
        <v>50</v>
      </c>
      <c s="34" t="s">
        <v>3468</v>
      </c>
      <c s="34" t="s">
        <v>3469</v>
      </c>
      <c s="35" t="s">
        <v>5</v>
      </c>
      <c s="6" t="s">
        <v>3470</v>
      </c>
      <c s="36" t="s">
        <v>93</v>
      </c>
      <c s="37">
        <v>180.84</v>
      </c>
      <c s="36">
        <v>0.00035</v>
      </c>
      <c s="36">
        <f>ROUND(G3274*H3274,6)</f>
      </c>
      <c r="L3274" s="38">
        <v>0</v>
      </c>
      <c s="32">
        <f>ROUND(ROUND(L3274,2)*ROUND(G3274,3),2)</f>
      </c>
      <c s="36" t="s">
        <v>184</v>
      </c>
      <c>
        <f>(M3274*21)/100</f>
      </c>
      <c t="s">
        <v>28</v>
      </c>
    </row>
    <row r="3275" spans="1:5" ht="12.75">
      <c r="A3275" s="35" t="s">
        <v>56</v>
      </c>
      <c r="E3275" s="39" t="s">
        <v>3470</v>
      </c>
    </row>
    <row r="3276" spans="1:5" ht="25.5">
      <c r="A3276" s="35" t="s">
        <v>57</v>
      </c>
      <c r="E3276" s="40" t="s">
        <v>3471</v>
      </c>
    </row>
    <row r="3277" spans="1:5" ht="12.75">
      <c r="A3277" t="s">
        <v>58</v>
      </c>
      <c r="E3277" s="39" t="s">
        <v>5</v>
      </c>
    </row>
    <row r="3278" spans="1:16" ht="25.5">
      <c r="A3278" t="s">
        <v>50</v>
      </c>
      <c s="34" t="s">
        <v>3472</v>
      </c>
      <c s="34" t="s">
        <v>3473</v>
      </c>
      <c s="35" t="s">
        <v>5</v>
      </c>
      <c s="6" t="s">
        <v>3474</v>
      </c>
      <c s="36" t="s">
        <v>470</v>
      </c>
      <c s="37">
        <v>5.754</v>
      </c>
      <c s="36">
        <v>0</v>
      </c>
      <c s="36">
        <f>ROUND(G3278*H3278,6)</f>
      </c>
      <c r="L3278" s="38">
        <v>0</v>
      </c>
      <c s="32">
        <f>ROUND(ROUND(L3278,2)*ROUND(G3278,3),2)</f>
      </c>
      <c s="36" t="s">
        <v>184</v>
      </c>
      <c>
        <f>(M3278*21)/100</f>
      </c>
      <c t="s">
        <v>28</v>
      </c>
    </row>
    <row r="3279" spans="1:5" ht="25.5">
      <c r="A3279" s="35" t="s">
        <v>56</v>
      </c>
      <c r="E3279" s="39" t="s">
        <v>3474</v>
      </c>
    </row>
    <row r="3280" spans="1:5" ht="12.75">
      <c r="A3280" s="35" t="s">
        <v>57</v>
      </c>
      <c r="E3280" s="40" t="s">
        <v>5</v>
      </c>
    </row>
    <row r="3281" spans="1:5" ht="12.75">
      <c r="A3281" t="s">
        <v>58</v>
      </c>
      <c r="E3281" s="39" t="s">
        <v>5</v>
      </c>
    </row>
    <row r="3282" spans="1:16" ht="25.5">
      <c r="A3282" t="s">
        <v>50</v>
      </c>
      <c s="34" t="s">
        <v>3475</v>
      </c>
      <c s="34" t="s">
        <v>3476</v>
      </c>
      <c s="35" t="s">
        <v>5</v>
      </c>
      <c s="6" t="s">
        <v>3477</v>
      </c>
      <c s="36" t="s">
        <v>470</v>
      </c>
      <c s="37">
        <v>5.754</v>
      </c>
      <c s="36">
        <v>0</v>
      </c>
      <c s="36">
        <f>ROUND(G3282*H3282,6)</f>
      </c>
      <c r="L3282" s="38">
        <v>0</v>
      </c>
      <c s="32">
        <f>ROUND(ROUND(L3282,2)*ROUND(G3282,3),2)</f>
      </c>
      <c s="36" t="s">
        <v>184</v>
      </c>
      <c>
        <f>(M3282*21)/100</f>
      </c>
      <c t="s">
        <v>28</v>
      </c>
    </row>
    <row r="3283" spans="1:5" ht="38.25">
      <c r="A3283" s="35" t="s">
        <v>56</v>
      </c>
      <c r="E3283" s="39" t="s">
        <v>3478</v>
      </c>
    </row>
    <row r="3284" spans="1:5" ht="12.75">
      <c r="A3284" s="35" t="s">
        <v>57</v>
      </c>
      <c r="E3284" s="40" t="s">
        <v>5</v>
      </c>
    </row>
    <row r="3285" spans="1:5" ht="12.75">
      <c r="A3285" t="s">
        <v>58</v>
      </c>
      <c r="E3285" s="39" t="s">
        <v>5</v>
      </c>
    </row>
    <row r="3286" spans="1:16" ht="25.5">
      <c r="A3286" t="s">
        <v>50</v>
      </c>
      <c s="34" t="s">
        <v>3479</v>
      </c>
      <c s="34" t="s">
        <v>3480</v>
      </c>
      <c s="35" t="s">
        <v>5</v>
      </c>
      <c s="6" t="s">
        <v>3481</v>
      </c>
      <c s="36" t="s">
        <v>470</v>
      </c>
      <c s="37">
        <v>5.754</v>
      </c>
      <c s="36">
        <v>0</v>
      </c>
      <c s="36">
        <f>ROUND(G3286*H3286,6)</f>
      </c>
      <c r="L3286" s="38">
        <v>0</v>
      </c>
      <c s="32">
        <f>ROUND(ROUND(L3286,2)*ROUND(G3286,3),2)</f>
      </c>
      <c s="36" t="s">
        <v>184</v>
      </c>
      <c>
        <f>(M3286*21)/100</f>
      </c>
      <c t="s">
        <v>28</v>
      </c>
    </row>
    <row r="3287" spans="1:5" ht="38.25">
      <c r="A3287" s="35" t="s">
        <v>56</v>
      </c>
      <c r="E3287" s="39" t="s">
        <v>3482</v>
      </c>
    </row>
    <row r="3288" spans="1:5" ht="12.75">
      <c r="A3288" s="35" t="s">
        <v>57</v>
      </c>
      <c r="E3288" s="40" t="s">
        <v>5</v>
      </c>
    </row>
    <row r="3289" spans="1:5" ht="12.75">
      <c r="A3289" t="s">
        <v>58</v>
      </c>
      <c r="E3289" s="39" t="s">
        <v>5</v>
      </c>
    </row>
    <row r="3290" spans="1:13" ht="12.75">
      <c r="A3290" t="s">
        <v>47</v>
      </c>
      <c r="C3290" s="31" t="s">
        <v>2871</v>
      </c>
      <c r="E3290" s="33" t="s">
        <v>3483</v>
      </c>
      <c r="J3290" s="32">
        <f>0</f>
      </c>
      <c s="32">
        <f>0</f>
      </c>
      <c s="32">
        <f>0+L3291+L3295+L3299+L3303+L3307+L3311+L3315+L3319+L3323+L3327+L3331+L3335+L3339+L3343+L3347+L3351+L3355+L3359</f>
      </c>
      <c s="32">
        <f>0+M3291+M3295+M3299+M3303+M3307+M3311+M3315+M3319+M3323+M3327+M3331+M3335+M3339+M3343+M3347+M3351+M3355+M3359</f>
      </c>
    </row>
    <row r="3291" spans="1:16" ht="12.75">
      <c r="A3291" t="s">
        <v>50</v>
      </c>
      <c s="34" t="s">
        <v>3484</v>
      </c>
      <c s="34" t="s">
        <v>3485</v>
      </c>
      <c s="35" t="s">
        <v>5</v>
      </c>
      <c s="6" t="s">
        <v>3486</v>
      </c>
      <c s="36" t="s">
        <v>74</v>
      </c>
      <c s="37">
        <v>206.968</v>
      </c>
      <c s="36">
        <v>0</v>
      </c>
      <c s="36">
        <f>ROUND(G3291*H3291,6)</f>
      </c>
      <c r="L3291" s="38">
        <v>0</v>
      </c>
      <c s="32">
        <f>ROUND(ROUND(L3291,2)*ROUND(G3291,3),2)</f>
      </c>
      <c s="36" t="s">
        <v>184</v>
      </c>
      <c>
        <f>(M3291*21)/100</f>
      </c>
      <c t="s">
        <v>28</v>
      </c>
    </row>
    <row r="3292" spans="1:5" ht="12.75">
      <c r="A3292" s="35" t="s">
        <v>56</v>
      </c>
      <c r="E3292" s="39" t="s">
        <v>3486</v>
      </c>
    </row>
    <row r="3293" spans="1:5" ht="409.5">
      <c r="A3293" s="35" t="s">
        <v>57</v>
      </c>
      <c r="E3293" s="40" t="s">
        <v>3487</v>
      </c>
    </row>
    <row r="3294" spans="1:5" ht="12.75">
      <c r="A3294" t="s">
        <v>58</v>
      </c>
      <c r="E3294" s="39" t="s">
        <v>5</v>
      </c>
    </row>
    <row r="3295" spans="1:16" ht="12.75">
      <c r="A3295" t="s">
        <v>50</v>
      </c>
      <c s="34" t="s">
        <v>3488</v>
      </c>
      <c s="34" t="s">
        <v>3489</v>
      </c>
      <c s="35" t="s">
        <v>5</v>
      </c>
      <c s="6" t="s">
        <v>3490</v>
      </c>
      <c s="36" t="s">
        <v>93</v>
      </c>
      <c s="37">
        <v>72.56</v>
      </c>
      <c s="36">
        <v>0</v>
      </c>
      <c s="36">
        <f>ROUND(G3295*H3295,6)</f>
      </c>
      <c r="L3295" s="38">
        <v>0</v>
      </c>
      <c s="32">
        <f>ROUND(ROUND(L3295,2)*ROUND(G3295,3),2)</f>
      </c>
      <c s="36" t="s">
        <v>184</v>
      </c>
      <c>
        <f>(M3295*21)/100</f>
      </c>
      <c t="s">
        <v>28</v>
      </c>
    </row>
    <row r="3296" spans="1:5" ht="12.75">
      <c r="A3296" s="35" t="s">
        <v>56</v>
      </c>
      <c r="E3296" s="39" t="s">
        <v>3490</v>
      </c>
    </row>
    <row r="3297" spans="1:5" ht="12.75">
      <c r="A3297" s="35" t="s">
        <v>57</v>
      </c>
      <c r="E3297" s="40" t="s">
        <v>5</v>
      </c>
    </row>
    <row r="3298" spans="1:5" ht="12.75">
      <c r="A3298" t="s">
        <v>58</v>
      </c>
      <c r="E3298" s="39" t="s">
        <v>5</v>
      </c>
    </row>
    <row r="3299" spans="1:16" ht="12.75">
      <c r="A3299" t="s">
        <v>50</v>
      </c>
      <c s="34" t="s">
        <v>3491</v>
      </c>
      <c s="34" t="s">
        <v>3492</v>
      </c>
      <c s="35" t="s">
        <v>5</v>
      </c>
      <c s="6" t="s">
        <v>3493</v>
      </c>
      <c s="36" t="s">
        <v>93</v>
      </c>
      <c s="37">
        <v>12.3</v>
      </c>
      <c s="36">
        <v>0</v>
      </c>
      <c s="36">
        <f>ROUND(G3299*H3299,6)</f>
      </c>
      <c r="L3299" s="38">
        <v>0</v>
      </c>
      <c s="32">
        <f>ROUND(ROUND(L3299,2)*ROUND(G3299,3),2)</f>
      </c>
      <c s="36" t="s">
        <v>184</v>
      </c>
      <c>
        <f>(M3299*21)/100</f>
      </c>
      <c t="s">
        <v>28</v>
      </c>
    </row>
    <row r="3300" spans="1:5" ht="12.75">
      <c r="A3300" s="35" t="s">
        <v>56</v>
      </c>
      <c r="E3300" s="39" t="s">
        <v>3493</v>
      </c>
    </row>
    <row r="3301" spans="1:5" ht="12.75">
      <c r="A3301" s="35" t="s">
        <v>57</v>
      </c>
      <c r="E3301" s="40" t="s">
        <v>5</v>
      </c>
    </row>
    <row r="3302" spans="1:5" ht="12.75">
      <c r="A3302" t="s">
        <v>58</v>
      </c>
      <c r="E3302" s="39" t="s">
        <v>5</v>
      </c>
    </row>
    <row r="3303" spans="1:16" ht="12.75">
      <c r="A3303" t="s">
        <v>50</v>
      </c>
      <c s="34" t="s">
        <v>3494</v>
      </c>
      <c s="34" t="s">
        <v>3495</v>
      </c>
      <c s="35" t="s">
        <v>5</v>
      </c>
      <c s="6" t="s">
        <v>3496</v>
      </c>
      <c s="36" t="s">
        <v>93</v>
      </c>
      <c s="37">
        <v>97.23</v>
      </c>
      <c s="36">
        <v>0</v>
      </c>
      <c s="36">
        <f>ROUND(G3303*H3303,6)</f>
      </c>
      <c r="L3303" s="38">
        <v>0</v>
      </c>
      <c s="32">
        <f>ROUND(ROUND(L3303,2)*ROUND(G3303,3),2)</f>
      </c>
      <c s="36" t="s">
        <v>184</v>
      </c>
      <c>
        <f>(M3303*21)/100</f>
      </c>
      <c t="s">
        <v>28</v>
      </c>
    </row>
    <row r="3304" spans="1:5" ht="12.75">
      <c r="A3304" s="35" t="s">
        <v>56</v>
      </c>
      <c r="E3304" s="39" t="s">
        <v>3496</v>
      </c>
    </row>
    <row r="3305" spans="1:5" ht="12.75">
      <c r="A3305" s="35" t="s">
        <v>57</v>
      </c>
      <c r="E3305" s="40" t="s">
        <v>5</v>
      </c>
    </row>
    <row r="3306" spans="1:5" ht="12.75">
      <c r="A3306" t="s">
        <v>58</v>
      </c>
      <c r="E3306" s="39" t="s">
        <v>5</v>
      </c>
    </row>
    <row r="3307" spans="1:16" ht="12.75">
      <c r="A3307" t="s">
        <v>50</v>
      </c>
      <c s="34" t="s">
        <v>3497</v>
      </c>
      <c s="34" t="s">
        <v>3498</v>
      </c>
      <c s="35" t="s">
        <v>5</v>
      </c>
      <c s="6" t="s">
        <v>3499</v>
      </c>
      <c s="36" t="s">
        <v>54</v>
      </c>
      <c s="37">
        <v>5</v>
      </c>
      <c s="36">
        <v>0</v>
      </c>
      <c s="36">
        <f>ROUND(G3307*H3307,6)</f>
      </c>
      <c r="L3307" s="38">
        <v>0</v>
      </c>
      <c s="32">
        <f>ROUND(ROUND(L3307,2)*ROUND(G3307,3),2)</f>
      </c>
      <c s="36" t="s">
        <v>184</v>
      </c>
      <c>
        <f>(M3307*21)/100</f>
      </c>
      <c t="s">
        <v>28</v>
      </c>
    </row>
    <row r="3308" spans="1:5" ht="12.75">
      <c r="A3308" s="35" t="s">
        <v>56</v>
      </c>
      <c r="E3308" s="39" t="s">
        <v>3499</v>
      </c>
    </row>
    <row r="3309" spans="1:5" ht="25.5">
      <c r="A3309" s="35" t="s">
        <v>57</v>
      </c>
      <c r="E3309" s="40" t="s">
        <v>3500</v>
      </c>
    </row>
    <row r="3310" spans="1:5" ht="12.75">
      <c r="A3310" t="s">
        <v>58</v>
      </c>
      <c r="E3310" s="39" t="s">
        <v>5</v>
      </c>
    </row>
    <row r="3311" spans="1:16" ht="12.75">
      <c r="A3311" t="s">
        <v>50</v>
      </c>
      <c s="34" t="s">
        <v>3501</v>
      </c>
      <c s="34" t="s">
        <v>3502</v>
      </c>
      <c s="35" t="s">
        <v>5</v>
      </c>
      <c s="6" t="s">
        <v>3503</v>
      </c>
      <c s="36" t="s">
        <v>74</v>
      </c>
      <c s="37">
        <v>684.726</v>
      </c>
      <c s="36">
        <v>0</v>
      </c>
      <c s="36">
        <f>ROUND(G3311*H3311,6)</f>
      </c>
      <c r="L3311" s="38">
        <v>0</v>
      </c>
      <c s="32">
        <f>ROUND(ROUND(L3311,2)*ROUND(G3311,3),2)</f>
      </c>
      <c s="36" t="s">
        <v>184</v>
      </c>
      <c>
        <f>(M3311*21)/100</f>
      </c>
      <c t="s">
        <v>28</v>
      </c>
    </row>
    <row r="3312" spans="1:5" ht="12.75">
      <c r="A3312" s="35" t="s">
        <v>56</v>
      </c>
      <c r="E3312" s="39" t="s">
        <v>3503</v>
      </c>
    </row>
    <row r="3313" spans="1:5" ht="12.75">
      <c r="A3313" s="35" t="s">
        <v>57</v>
      </c>
      <c r="E3313" s="40" t="s">
        <v>5</v>
      </c>
    </row>
    <row r="3314" spans="1:5" ht="12.75">
      <c r="A3314" t="s">
        <v>58</v>
      </c>
      <c r="E3314" s="39" t="s">
        <v>5</v>
      </c>
    </row>
    <row r="3315" spans="1:16" ht="12.75">
      <c r="A3315" t="s">
        <v>50</v>
      </c>
      <c s="34" t="s">
        <v>3504</v>
      </c>
      <c s="34" t="s">
        <v>3505</v>
      </c>
      <c s="35" t="s">
        <v>5</v>
      </c>
      <c s="6" t="s">
        <v>3506</v>
      </c>
      <c s="36" t="s">
        <v>74</v>
      </c>
      <c s="37">
        <v>684.726</v>
      </c>
      <c s="36">
        <v>0.0003</v>
      </c>
      <c s="36">
        <f>ROUND(G3315*H3315,6)</f>
      </c>
      <c r="L3315" s="38">
        <v>0</v>
      </c>
      <c s="32">
        <f>ROUND(ROUND(L3315,2)*ROUND(G3315,3),2)</f>
      </c>
      <c s="36" t="s">
        <v>184</v>
      </c>
      <c>
        <f>(M3315*21)/100</f>
      </c>
      <c t="s">
        <v>28</v>
      </c>
    </row>
    <row r="3316" spans="1:5" ht="12.75">
      <c r="A3316" s="35" t="s">
        <v>56</v>
      </c>
      <c r="E3316" s="39" t="s">
        <v>3506</v>
      </c>
    </row>
    <row r="3317" spans="1:5" ht="12.75">
      <c r="A3317" s="35" t="s">
        <v>57</v>
      </c>
      <c r="E3317" s="40" t="s">
        <v>5</v>
      </c>
    </row>
    <row r="3318" spans="1:5" ht="12.75">
      <c r="A3318" t="s">
        <v>58</v>
      </c>
      <c r="E3318" s="39" t="s">
        <v>5</v>
      </c>
    </row>
    <row r="3319" spans="1:16" ht="25.5">
      <c r="A3319" t="s">
        <v>50</v>
      </c>
      <c s="34" t="s">
        <v>3507</v>
      </c>
      <c s="34" t="s">
        <v>3508</v>
      </c>
      <c s="35" t="s">
        <v>5</v>
      </c>
      <c s="6" t="s">
        <v>3509</v>
      </c>
      <c s="36" t="s">
        <v>74</v>
      </c>
      <c s="37">
        <v>684.726</v>
      </c>
      <c s="36">
        <v>0.0073</v>
      </c>
      <c s="36">
        <f>ROUND(G3319*H3319,6)</f>
      </c>
      <c r="L3319" s="38">
        <v>0</v>
      </c>
      <c s="32">
        <f>ROUND(ROUND(L3319,2)*ROUND(G3319,3),2)</f>
      </c>
      <c s="36" t="s">
        <v>184</v>
      </c>
      <c>
        <f>(M3319*21)/100</f>
      </c>
      <c t="s">
        <v>28</v>
      </c>
    </row>
    <row r="3320" spans="1:5" ht="25.5">
      <c r="A3320" s="35" t="s">
        <v>56</v>
      </c>
      <c r="E3320" s="39" t="s">
        <v>3509</v>
      </c>
    </row>
    <row r="3321" spans="1:5" ht="12.75">
      <c r="A3321" s="35" t="s">
        <v>57</v>
      </c>
      <c r="E3321" s="40" t="s">
        <v>5</v>
      </c>
    </row>
    <row r="3322" spans="1:5" ht="12.75">
      <c r="A3322" t="s">
        <v>58</v>
      </c>
      <c r="E3322" s="39" t="s">
        <v>5</v>
      </c>
    </row>
    <row r="3323" spans="1:16" ht="12.75">
      <c r="A3323" t="s">
        <v>50</v>
      </c>
      <c s="34" t="s">
        <v>3510</v>
      </c>
      <c s="34" t="s">
        <v>3511</v>
      </c>
      <c s="35" t="s">
        <v>5</v>
      </c>
      <c s="6" t="s">
        <v>3512</v>
      </c>
      <c s="36" t="s">
        <v>74</v>
      </c>
      <c s="37">
        <v>622.732</v>
      </c>
      <c s="36">
        <v>0.0118</v>
      </c>
      <c s="36">
        <f>ROUND(G3323*H3323,6)</f>
      </c>
      <c r="L3323" s="38">
        <v>0</v>
      </c>
      <c s="32">
        <f>ROUND(ROUND(L3323,2)*ROUND(G3323,3),2)</f>
      </c>
      <c s="36" t="s">
        <v>184</v>
      </c>
      <c>
        <f>(M3323*21)/100</f>
      </c>
      <c t="s">
        <v>28</v>
      </c>
    </row>
    <row r="3324" spans="1:5" ht="12.75">
      <c r="A3324" s="35" t="s">
        <v>56</v>
      </c>
      <c r="E3324" s="39" t="s">
        <v>3512</v>
      </c>
    </row>
    <row r="3325" spans="1:5" ht="12.75">
      <c r="A3325" s="35" t="s">
        <v>57</v>
      </c>
      <c r="E3325" s="40" t="s">
        <v>5</v>
      </c>
    </row>
    <row r="3326" spans="1:5" ht="12.75">
      <c r="A3326" t="s">
        <v>58</v>
      </c>
      <c r="E3326" s="39" t="s">
        <v>5</v>
      </c>
    </row>
    <row r="3327" spans="1:16" ht="12.75">
      <c r="A3327" t="s">
        <v>50</v>
      </c>
      <c s="34" t="s">
        <v>3513</v>
      </c>
      <c s="34" t="s">
        <v>3514</v>
      </c>
      <c s="35" t="s">
        <v>5</v>
      </c>
      <c s="6" t="s">
        <v>3515</v>
      </c>
      <c s="36" t="s">
        <v>54</v>
      </c>
      <c s="37">
        <v>12</v>
      </c>
      <c s="36">
        <v>0.0002</v>
      </c>
      <c s="36">
        <f>ROUND(G3327*H3327,6)</f>
      </c>
      <c r="L3327" s="38">
        <v>0</v>
      </c>
      <c s="32">
        <f>ROUND(ROUND(L3327,2)*ROUND(G3327,3),2)</f>
      </c>
      <c s="36" t="s">
        <v>184</v>
      </c>
      <c>
        <f>(M3327*21)/100</f>
      </c>
      <c t="s">
        <v>28</v>
      </c>
    </row>
    <row r="3328" spans="1:5" ht="12.75">
      <c r="A3328" s="35" t="s">
        <v>56</v>
      </c>
      <c r="E3328" s="39" t="s">
        <v>3515</v>
      </c>
    </row>
    <row r="3329" spans="1:5" ht="25.5">
      <c r="A3329" s="35" t="s">
        <v>57</v>
      </c>
      <c r="E3329" s="40" t="s">
        <v>483</v>
      </c>
    </row>
    <row r="3330" spans="1:5" ht="12.75">
      <c r="A3330" t="s">
        <v>58</v>
      </c>
      <c r="E3330" s="39" t="s">
        <v>5</v>
      </c>
    </row>
    <row r="3331" spans="1:16" ht="12.75">
      <c r="A3331" t="s">
        <v>50</v>
      </c>
      <c s="34" t="s">
        <v>3516</v>
      </c>
      <c s="34" t="s">
        <v>3517</v>
      </c>
      <c s="35" t="s">
        <v>5</v>
      </c>
      <c s="6" t="s">
        <v>3518</v>
      </c>
      <c s="36" t="s">
        <v>54</v>
      </c>
      <c s="37">
        <v>12</v>
      </c>
      <c s="36">
        <v>9E-05</v>
      </c>
      <c s="36">
        <f>ROUND(G3331*H3331,6)</f>
      </c>
      <c r="L3331" s="38">
        <v>0</v>
      </c>
      <c s="32">
        <f>ROUND(ROUND(L3331,2)*ROUND(G3331,3),2)</f>
      </c>
      <c s="36" t="s">
        <v>184</v>
      </c>
      <c>
        <f>(M3331*21)/100</f>
      </c>
      <c t="s">
        <v>28</v>
      </c>
    </row>
    <row r="3332" spans="1:5" ht="12.75">
      <c r="A3332" s="35" t="s">
        <v>56</v>
      </c>
      <c r="E3332" s="39" t="s">
        <v>3518</v>
      </c>
    </row>
    <row r="3333" spans="1:5" ht="12.75">
      <c r="A3333" s="35" t="s">
        <v>57</v>
      </c>
      <c r="E3333" s="40" t="s">
        <v>5</v>
      </c>
    </row>
    <row r="3334" spans="1:5" ht="12.75">
      <c r="A3334" t="s">
        <v>58</v>
      </c>
      <c r="E3334" s="39" t="s">
        <v>5</v>
      </c>
    </row>
    <row r="3335" spans="1:16" ht="25.5">
      <c r="A3335" t="s">
        <v>50</v>
      </c>
      <c s="34" t="s">
        <v>3519</v>
      </c>
      <c s="34" t="s">
        <v>3520</v>
      </c>
      <c s="35" t="s">
        <v>5</v>
      </c>
      <c s="6" t="s">
        <v>3521</v>
      </c>
      <c s="36" t="s">
        <v>93</v>
      </c>
      <c s="37">
        <v>199.87</v>
      </c>
      <c s="36">
        <v>0.0002</v>
      </c>
      <c s="36">
        <f>ROUND(G3335*H3335,6)</f>
      </c>
      <c r="L3335" s="38">
        <v>0</v>
      </c>
      <c s="32">
        <f>ROUND(ROUND(L3335,2)*ROUND(G3335,3),2)</f>
      </c>
      <c s="36" t="s">
        <v>184</v>
      </c>
      <c>
        <f>(M3335*21)/100</f>
      </c>
      <c t="s">
        <v>28</v>
      </c>
    </row>
    <row r="3336" spans="1:5" ht="25.5">
      <c r="A3336" s="35" t="s">
        <v>56</v>
      </c>
      <c r="E3336" s="39" t="s">
        <v>3521</v>
      </c>
    </row>
    <row r="3337" spans="1:5" ht="12.75">
      <c r="A3337" s="35" t="s">
        <v>57</v>
      </c>
      <c r="E3337" s="40" t="s">
        <v>5</v>
      </c>
    </row>
    <row r="3338" spans="1:5" ht="12.75">
      <c r="A3338" t="s">
        <v>58</v>
      </c>
      <c r="E3338" s="39" t="s">
        <v>5</v>
      </c>
    </row>
    <row r="3339" spans="1:16" ht="25.5">
      <c r="A3339" t="s">
        <v>50</v>
      </c>
      <c s="34" t="s">
        <v>3522</v>
      </c>
      <c s="34" t="s">
        <v>3523</v>
      </c>
      <c s="35" t="s">
        <v>5</v>
      </c>
      <c s="6" t="s">
        <v>3524</v>
      </c>
      <c s="36" t="s">
        <v>93</v>
      </c>
      <c s="37">
        <v>287.46</v>
      </c>
      <c s="36">
        <v>0.00018</v>
      </c>
      <c s="36">
        <f>ROUND(G3339*H3339,6)</f>
      </c>
      <c r="L3339" s="38">
        <v>0</v>
      </c>
      <c s="32">
        <f>ROUND(ROUND(L3339,2)*ROUND(G3339,3),2)</f>
      </c>
      <c s="36" t="s">
        <v>184</v>
      </c>
      <c>
        <f>(M3339*21)/100</f>
      </c>
      <c t="s">
        <v>28</v>
      </c>
    </row>
    <row r="3340" spans="1:5" ht="25.5">
      <c r="A3340" s="35" t="s">
        <v>56</v>
      </c>
      <c r="E3340" s="39" t="s">
        <v>3524</v>
      </c>
    </row>
    <row r="3341" spans="1:5" ht="12.75">
      <c r="A3341" s="35" t="s">
        <v>57</v>
      </c>
      <c r="E3341" s="40" t="s">
        <v>5</v>
      </c>
    </row>
    <row r="3342" spans="1:5" ht="12.75">
      <c r="A3342" t="s">
        <v>58</v>
      </c>
      <c r="E3342" s="39" t="s">
        <v>5</v>
      </c>
    </row>
    <row r="3343" spans="1:16" ht="12.75">
      <c r="A3343" t="s">
        <v>50</v>
      </c>
      <c s="34" t="s">
        <v>3525</v>
      </c>
      <c s="34" t="s">
        <v>3526</v>
      </c>
      <c s="35" t="s">
        <v>5</v>
      </c>
      <c s="6" t="s">
        <v>3527</v>
      </c>
      <c s="36" t="s">
        <v>54</v>
      </c>
      <c s="37">
        <v>134</v>
      </c>
      <c s="36">
        <v>0</v>
      </c>
      <c s="36">
        <f>ROUND(G3343*H3343,6)</f>
      </c>
      <c r="L3343" s="38">
        <v>0</v>
      </c>
      <c s="32">
        <f>ROUND(ROUND(L3343,2)*ROUND(G3343,3),2)</f>
      </c>
      <c s="36" t="s">
        <v>184</v>
      </c>
      <c>
        <f>(M3343*21)/100</f>
      </c>
      <c t="s">
        <v>28</v>
      </c>
    </row>
    <row r="3344" spans="1:5" ht="12.75">
      <c r="A3344" s="35" t="s">
        <v>56</v>
      </c>
      <c r="E3344" s="39" t="s">
        <v>3527</v>
      </c>
    </row>
    <row r="3345" spans="1:5" ht="12.75">
      <c r="A3345" s="35" t="s">
        <v>57</v>
      </c>
      <c r="E3345" s="40" t="s">
        <v>5</v>
      </c>
    </row>
    <row r="3346" spans="1:5" ht="12.75">
      <c r="A3346" t="s">
        <v>58</v>
      </c>
      <c r="E3346" s="39" t="s">
        <v>5</v>
      </c>
    </row>
    <row r="3347" spans="1:16" ht="12.75">
      <c r="A3347" t="s">
        <v>50</v>
      </c>
      <c s="34" t="s">
        <v>3528</v>
      </c>
      <c s="34" t="s">
        <v>3529</v>
      </c>
      <c s="35" t="s">
        <v>5</v>
      </c>
      <c s="6" t="s">
        <v>3530</v>
      </c>
      <c s="36" t="s">
        <v>74</v>
      </c>
      <c s="37">
        <v>622.732</v>
      </c>
      <c s="36">
        <v>5E-05</v>
      </c>
      <c s="36">
        <f>ROUND(G3347*H3347,6)</f>
      </c>
      <c r="L3347" s="38">
        <v>0</v>
      </c>
      <c s="32">
        <f>ROUND(ROUND(L3347,2)*ROUND(G3347,3),2)</f>
      </c>
      <c s="36" t="s">
        <v>184</v>
      </c>
      <c>
        <f>(M3347*21)/100</f>
      </c>
      <c t="s">
        <v>28</v>
      </c>
    </row>
    <row r="3348" spans="1:5" ht="12.75">
      <c r="A3348" s="35" t="s">
        <v>56</v>
      </c>
      <c r="E3348" s="39" t="s">
        <v>3530</v>
      </c>
    </row>
    <row r="3349" spans="1:5" ht="25.5">
      <c r="A3349" s="35" t="s">
        <v>57</v>
      </c>
      <c r="E3349" s="40" t="s">
        <v>3531</v>
      </c>
    </row>
    <row r="3350" spans="1:5" ht="12.75">
      <c r="A3350" t="s">
        <v>58</v>
      </c>
      <c r="E3350" s="39" t="s">
        <v>5</v>
      </c>
    </row>
    <row r="3351" spans="1:16" ht="25.5">
      <c r="A3351" t="s">
        <v>50</v>
      </c>
      <c s="34" t="s">
        <v>3532</v>
      </c>
      <c s="34" t="s">
        <v>3533</v>
      </c>
      <c s="35" t="s">
        <v>5</v>
      </c>
      <c s="6" t="s">
        <v>3534</v>
      </c>
      <c s="36" t="s">
        <v>470</v>
      </c>
      <c s="37">
        <v>12.678</v>
      </c>
      <c s="36">
        <v>0</v>
      </c>
      <c s="36">
        <f>ROUND(G3351*H3351,6)</f>
      </c>
      <c r="L3351" s="38">
        <v>0</v>
      </c>
      <c s="32">
        <f>ROUND(ROUND(L3351,2)*ROUND(G3351,3),2)</f>
      </c>
      <c s="36" t="s">
        <v>184</v>
      </c>
      <c>
        <f>(M3351*21)/100</f>
      </c>
      <c t="s">
        <v>28</v>
      </c>
    </row>
    <row r="3352" spans="1:5" ht="25.5">
      <c r="A3352" s="35" t="s">
        <v>56</v>
      </c>
      <c r="E3352" s="39" t="s">
        <v>3534</v>
      </c>
    </row>
    <row r="3353" spans="1:5" ht="12.75">
      <c r="A3353" s="35" t="s">
        <v>57</v>
      </c>
      <c r="E3353" s="40" t="s">
        <v>5</v>
      </c>
    </row>
    <row r="3354" spans="1:5" ht="12.75">
      <c r="A3354" t="s">
        <v>58</v>
      </c>
      <c r="E3354" s="39" t="s">
        <v>5</v>
      </c>
    </row>
    <row r="3355" spans="1:16" ht="25.5">
      <c r="A3355" t="s">
        <v>50</v>
      </c>
      <c s="34" t="s">
        <v>3535</v>
      </c>
      <c s="34" t="s">
        <v>3536</v>
      </c>
      <c s="35" t="s">
        <v>5</v>
      </c>
      <c s="6" t="s">
        <v>3537</v>
      </c>
      <c s="36" t="s">
        <v>470</v>
      </c>
      <c s="37">
        <v>12.678</v>
      </c>
      <c s="36">
        <v>0</v>
      </c>
      <c s="36">
        <f>ROUND(G3355*H3355,6)</f>
      </c>
      <c r="L3355" s="38">
        <v>0</v>
      </c>
      <c s="32">
        <f>ROUND(ROUND(L3355,2)*ROUND(G3355,3),2)</f>
      </c>
      <c s="36" t="s">
        <v>184</v>
      </c>
      <c>
        <f>(M3355*21)/100</f>
      </c>
      <c t="s">
        <v>28</v>
      </c>
    </row>
    <row r="3356" spans="1:5" ht="38.25">
      <c r="A3356" s="35" t="s">
        <v>56</v>
      </c>
      <c r="E3356" s="39" t="s">
        <v>3538</v>
      </c>
    </row>
    <row r="3357" spans="1:5" ht="12.75">
      <c r="A3357" s="35" t="s">
        <v>57</v>
      </c>
      <c r="E3357" s="40" t="s">
        <v>5</v>
      </c>
    </row>
    <row r="3358" spans="1:5" ht="12.75">
      <c r="A3358" t="s">
        <v>58</v>
      </c>
      <c r="E3358" s="39" t="s">
        <v>5</v>
      </c>
    </row>
    <row r="3359" spans="1:16" ht="25.5">
      <c r="A3359" t="s">
        <v>50</v>
      </c>
      <c s="34" t="s">
        <v>3539</v>
      </c>
      <c s="34" t="s">
        <v>3540</v>
      </c>
      <c s="35" t="s">
        <v>5</v>
      </c>
      <c s="6" t="s">
        <v>3541</v>
      </c>
      <c s="36" t="s">
        <v>470</v>
      </c>
      <c s="37">
        <v>12.678</v>
      </c>
      <c s="36">
        <v>0</v>
      </c>
      <c s="36">
        <f>ROUND(G3359*H3359,6)</f>
      </c>
      <c r="L3359" s="38">
        <v>0</v>
      </c>
      <c s="32">
        <f>ROUND(ROUND(L3359,2)*ROUND(G3359,3),2)</f>
      </c>
      <c s="36" t="s">
        <v>184</v>
      </c>
      <c>
        <f>(M3359*21)/100</f>
      </c>
      <c t="s">
        <v>28</v>
      </c>
    </row>
    <row r="3360" spans="1:5" ht="38.25">
      <c r="A3360" s="35" t="s">
        <v>56</v>
      </c>
      <c r="E3360" s="39" t="s">
        <v>3542</v>
      </c>
    </row>
    <row r="3361" spans="1:5" ht="12.75">
      <c r="A3361" s="35" t="s">
        <v>57</v>
      </c>
      <c r="E3361" s="40" t="s">
        <v>5</v>
      </c>
    </row>
    <row r="3362" spans="1:5" ht="12.75">
      <c r="A3362" t="s">
        <v>58</v>
      </c>
      <c r="E3362" s="39" t="s">
        <v>5</v>
      </c>
    </row>
    <row r="3363" spans="1:13" ht="12.75">
      <c r="A3363" t="s">
        <v>47</v>
      </c>
      <c r="C3363" s="31" t="s">
        <v>2874</v>
      </c>
      <c r="E3363" s="33" t="s">
        <v>3543</v>
      </c>
      <c r="J3363" s="32">
        <f>0</f>
      </c>
      <c s="32">
        <f>0</f>
      </c>
      <c s="32">
        <f>0+L3364+L3368+L3372+L3376+L3380+L3384+L3388+L3392</f>
      </c>
      <c s="32">
        <f>0+M3364+M3368+M3372+M3376+M3380+M3384+M3388+M3392</f>
      </c>
    </row>
    <row r="3364" spans="1:16" ht="12.75">
      <c r="A3364" t="s">
        <v>50</v>
      </c>
      <c s="34" t="s">
        <v>3544</v>
      </c>
      <c s="34" t="s">
        <v>3545</v>
      </c>
      <c s="35" t="s">
        <v>5</v>
      </c>
      <c s="6" t="s">
        <v>3546</v>
      </c>
      <c s="36" t="s">
        <v>74</v>
      </c>
      <c s="37">
        <v>63.25</v>
      </c>
      <c s="36">
        <v>0</v>
      </c>
      <c s="36">
        <f>ROUND(G3364*H3364,6)</f>
      </c>
      <c r="L3364" s="38">
        <v>0</v>
      </c>
      <c s="32">
        <f>ROUND(ROUND(L3364,2)*ROUND(G3364,3),2)</f>
      </c>
      <c s="36" t="s">
        <v>184</v>
      </c>
      <c>
        <f>(M3364*21)/100</f>
      </c>
      <c t="s">
        <v>28</v>
      </c>
    </row>
    <row r="3365" spans="1:5" ht="12.75">
      <c r="A3365" s="35" t="s">
        <v>56</v>
      </c>
      <c r="E3365" s="39" t="s">
        <v>3546</v>
      </c>
    </row>
    <row r="3366" spans="1:5" ht="25.5">
      <c r="A3366" s="35" t="s">
        <v>57</v>
      </c>
      <c r="E3366" s="40" t="s">
        <v>3547</v>
      </c>
    </row>
    <row r="3367" spans="1:5" ht="12.75">
      <c r="A3367" t="s">
        <v>58</v>
      </c>
      <c r="E3367" s="39" t="s">
        <v>5</v>
      </c>
    </row>
    <row r="3368" spans="1:16" ht="25.5">
      <c r="A3368" t="s">
        <v>50</v>
      </c>
      <c s="34" t="s">
        <v>3548</v>
      </c>
      <c s="34" t="s">
        <v>3549</v>
      </c>
      <c s="35" t="s">
        <v>5</v>
      </c>
      <c s="6" t="s">
        <v>3550</v>
      </c>
      <c s="36" t="s">
        <v>74</v>
      </c>
      <c s="37">
        <v>182.987</v>
      </c>
      <c s="36">
        <v>0.0047</v>
      </c>
      <c s="36">
        <f>ROUND(G3368*H3368,6)</f>
      </c>
      <c r="L3368" s="38">
        <v>0</v>
      </c>
      <c s="32">
        <f>ROUND(ROUND(L3368,2)*ROUND(G3368,3),2)</f>
      </c>
      <c s="36" t="s">
        <v>184</v>
      </c>
      <c>
        <f>(M3368*21)/100</f>
      </c>
      <c t="s">
        <v>28</v>
      </c>
    </row>
    <row r="3369" spans="1:5" ht="25.5">
      <c r="A3369" s="35" t="s">
        <v>56</v>
      </c>
      <c r="E3369" s="39" t="s">
        <v>3550</v>
      </c>
    </row>
    <row r="3370" spans="1:5" ht="12.75">
      <c r="A3370" s="35" t="s">
        <v>57</v>
      </c>
      <c r="E3370" s="40" t="s">
        <v>5</v>
      </c>
    </row>
    <row r="3371" spans="1:5" ht="12.75">
      <c r="A3371" t="s">
        <v>58</v>
      </c>
      <c r="E3371" s="39" t="s">
        <v>5</v>
      </c>
    </row>
    <row r="3372" spans="1:16" ht="12.75">
      <c r="A3372" t="s">
        <v>50</v>
      </c>
      <c s="34" t="s">
        <v>3551</v>
      </c>
      <c s="34" t="s">
        <v>3552</v>
      </c>
      <c s="35" t="s">
        <v>5</v>
      </c>
      <c s="6" t="s">
        <v>3553</v>
      </c>
      <c s="36" t="s">
        <v>74</v>
      </c>
      <c s="37">
        <v>182.987</v>
      </c>
      <c s="36">
        <v>0</v>
      </c>
      <c s="36">
        <f>ROUND(G3372*H3372,6)</f>
      </c>
      <c r="L3372" s="38">
        <v>0</v>
      </c>
      <c s="32">
        <f>ROUND(ROUND(L3372,2)*ROUND(G3372,3),2)</f>
      </c>
      <c s="36" t="s">
        <v>184</v>
      </c>
      <c>
        <f>(M3372*21)/100</f>
      </c>
      <c t="s">
        <v>28</v>
      </c>
    </row>
    <row r="3373" spans="1:5" ht="12.75">
      <c r="A3373" s="35" t="s">
        <v>56</v>
      </c>
      <c r="E3373" s="39" t="s">
        <v>3553</v>
      </c>
    </row>
    <row r="3374" spans="1:5" ht="12.75">
      <c r="A3374" s="35" t="s">
        <v>57</v>
      </c>
      <c r="E3374" s="40" t="s">
        <v>5</v>
      </c>
    </row>
    <row r="3375" spans="1:5" ht="12.75">
      <c r="A3375" t="s">
        <v>58</v>
      </c>
      <c r="E3375" s="39" t="s">
        <v>5</v>
      </c>
    </row>
    <row r="3376" spans="1:16" ht="12.75">
      <c r="A3376" t="s">
        <v>50</v>
      </c>
      <c s="34" t="s">
        <v>3554</v>
      </c>
      <c s="34" t="s">
        <v>3555</v>
      </c>
      <c s="35" t="s">
        <v>5</v>
      </c>
      <c s="6" t="s">
        <v>3556</v>
      </c>
      <c s="36" t="s">
        <v>74</v>
      </c>
      <c s="37">
        <v>182.987</v>
      </c>
      <c s="36">
        <v>0.00025</v>
      </c>
      <c s="36">
        <f>ROUND(G3376*H3376,6)</f>
      </c>
      <c r="L3376" s="38">
        <v>0</v>
      </c>
      <c s="32">
        <f>ROUND(ROUND(L3376,2)*ROUND(G3376,3),2)</f>
      </c>
      <c s="36" t="s">
        <v>184</v>
      </c>
      <c>
        <f>(M3376*21)/100</f>
      </c>
      <c t="s">
        <v>28</v>
      </c>
    </row>
    <row r="3377" spans="1:5" ht="12.75">
      <c r="A3377" s="35" t="s">
        <v>56</v>
      </c>
      <c r="E3377" s="39" t="s">
        <v>3556</v>
      </c>
    </row>
    <row r="3378" spans="1:5" ht="12.75">
      <c r="A3378" s="35" t="s">
        <v>57</v>
      </c>
      <c r="E3378" s="40" t="s">
        <v>5</v>
      </c>
    </row>
    <row r="3379" spans="1:5" ht="12.75">
      <c r="A3379" t="s">
        <v>58</v>
      </c>
      <c r="E3379" s="39" t="s">
        <v>5</v>
      </c>
    </row>
    <row r="3380" spans="1:16" ht="12.75">
      <c r="A3380" t="s">
        <v>50</v>
      </c>
      <c s="34" t="s">
        <v>3557</v>
      </c>
      <c s="34" t="s">
        <v>3558</v>
      </c>
      <c s="35" t="s">
        <v>5</v>
      </c>
      <c s="6" t="s">
        <v>3559</v>
      </c>
      <c s="36" t="s">
        <v>74</v>
      </c>
      <c s="37">
        <v>182.987</v>
      </c>
      <c s="36">
        <v>0.00028</v>
      </c>
      <c s="36">
        <f>ROUND(G3380*H3380,6)</f>
      </c>
      <c r="L3380" s="38">
        <v>0</v>
      </c>
      <c s="32">
        <f>ROUND(ROUND(L3380,2)*ROUND(G3380,3),2)</f>
      </c>
      <c s="36" t="s">
        <v>184</v>
      </c>
      <c>
        <f>(M3380*21)/100</f>
      </c>
      <c t="s">
        <v>28</v>
      </c>
    </row>
    <row r="3381" spans="1:5" ht="12.75">
      <c r="A3381" s="35" t="s">
        <v>56</v>
      </c>
      <c r="E3381" s="39" t="s">
        <v>3559</v>
      </c>
    </row>
    <row r="3382" spans="1:5" ht="12.75">
      <c r="A3382" s="35" t="s">
        <v>57</v>
      </c>
      <c r="E3382" s="40" t="s">
        <v>5</v>
      </c>
    </row>
    <row r="3383" spans="1:5" ht="12.75">
      <c r="A3383" t="s">
        <v>58</v>
      </c>
      <c r="E3383" s="39" t="s">
        <v>5</v>
      </c>
    </row>
    <row r="3384" spans="1:16" ht="25.5">
      <c r="A3384" t="s">
        <v>50</v>
      </c>
      <c s="34" t="s">
        <v>3560</v>
      </c>
      <c s="34" t="s">
        <v>3561</v>
      </c>
      <c s="35" t="s">
        <v>5</v>
      </c>
      <c s="6" t="s">
        <v>3562</v>
      </c>
      <c s="36" t="s">
        <v>470</v>
      </c>
      <c s="37">
        <v>0.957</v>
      </c>
      <c s="36">
        <v>0</v>
      </c>
      <c s="36">
        <f>ROUND(G3384*H3384,6)</f>
      </c>
      <c r="L3384" s="38">
        <v>0</v>
      </c>
      <c s="32">
        <f>ROUND(ROUND(L3384,2)*ROUND(G3384,3),2)</f>
      </c>
      <c s="36" t="s">
        <v>184</v>
      </c>
      <c>
        <f>(M3384*21)/100</f>
      </c>
      <c t="s">
        <v>28</v>
      </c>
    </row>
    <row r="3385" spans="1:5" ht="25.5">
      <c r="A3385" s="35" t="s">
        <v>56</v>
      </c>
      <c r="E3385" s="39" t="s">
        <v>3562</v>
      </c>
    </row>
    <row r="3386" spans="1:5" ht="12.75">
      <c r="A3386" s="35" t="s">
        <v>57</v>
      </c>
      <c r="E3386" s="40" t="s">
        <v>5</v>
      </c>
    </row>
    <row r="3387" spans="1:5" ht="12.75">
      <c r="A3387" t="s">
        <v>58</v>
      </c>
      <c r="E3387" s="39" t="s">
        <v>5</v>
      </c>
    </row>
    <row r="3388" spans="1:16" ht="25.5">
      <c r="A3388" t="s">
        <v>50</v>
      </c>
      <c s="34" t="s">
        <v>3563</v>
      </c>
      <c s="34" t="s">
        <v>3564</v>
      </c>
      <c s="35" t="s">
        <v>5</v>
      </c>
      <c s="6" t="s">
        <v>3565</v>
      </c>
      <c s="36" t="s">
        <v>470</v>
      </c>
      <c s="37">
        <v>0.957</v>
      </c>
      <c s="36">
        <v>0</v>
      </c>
      <c s="36">
        <f>ROUND(G3388*H3388,6)</f>
      </c>
      <c r="L3388" s="38">
        <v>0</v>
      </c>
      <c s="32">
        <f>ROUND(ROUND(L3388,2)*ROUND(G3388,3),2)</f>
      </c>
      <c s="36" t="s">
        <v>184</v>
      </c>
      <c>
        <f>(M3388*21)/100</f>
      </c>
      <c t="s">
        <v>28</v>
      </c>
    </row>
    <row r="3389" spans="1:5" ht="38.25">
      <c r="A3389" s="35" t="s">
        <v>56</v>
      </c>
      <c r="E3389" s="39" t="s">
        <v>3566</v>
      </c>
    </row>
    <row r="3390" spans="1:5" ht="12.75">
      <c r="A3390" s="35" t="s">
        <v>57</v>
      </c>
      <c r="E3390" s="40" t="s">
        <v>5</v>
      </c>
    </row>
    <row r="3391" spans="1:5" ht="12.75">
      <c r="A3391" t="s">
        <v>58</v>
      </c>
      <c r="E3391" s="39" t="s">
        <v>5</v>
      </c>
    </row>
    <row r="3392" spans="1:16" ht="25.5">
      <c r="A3392" t="s">
        <v>50</v>
      </c>
      <c s="34" t="s">
        <v>3567</v>
      </c>
      <c s="34" t="s">
        <v>3568</v>
      </c>
      <c s="35" t="s">
        <v>5</v>
      </c>
      <c s="6" t="s">
        <v>3569</v>
      </c>
      <c s="36" t="s">
        <v>470</v>
      </c>
      <c s="37">
        <v>0.957</v>
      </c>
      <c s="36">
        <v>0</v>
      </c>
      <c s="36">
        <f>ROUND(G3392*H3392,6)</f>
      </c>
      <c r="L3392" s="38">
        <v>0</v>
      </c>
      <c s="32">
        <f>ROUND(ROUND(L3392,2)*ROUND(G3392,3),2)</f>
      </c>
      <c s="36" t="s">
        <v>184</v>
      </c>
      <c>
        <f>(M3392*21)/100</f>
      </c>
      <c t="s">
        <v>28</v>
      </c>
    </row>
    <row r="3393" spans="1:5" ht="38.25">
      <c r="A3393" s="35" t="s">
        <v>56</v>
      </c>
      <c r="E3393" s="39" t="s">
        <v>3570</v>
      </c>
    </row>
    <row r="3394" spans="1:5" ht="12.75">
      <c r="A3394" s="35" t="s">
        <v>57</v>
      </c>
      <c r="E3394" s="40" t="s">
        <v>5</v>
      </c>
    </row>
    <row r="3395" spans="1:5" ht="12.75">
      <c r="A3395" t="s">
        <v>58</v>
      </c>
      <c r="E3395" s="39" t="s">
        <v>5</v>
      </c>
    </row>
    <row r="3396" spans="1:13" ht="12.75">
      <c r="A3396" t="s">
        <v>47</v>
      </c>
      <c r="C3396" s="31" t="s">
        <v>2877</v>
      </c>
      <c r="E3396" s="33" t="s">
        <v>3571</v>
      </c>
      <c r="J3396" s="32">
        <f>0</f>
      </c>
      <c s="32">
        <f>0</f>
      </c>
      <c s="32">
        <f>0+L3397+L3401+L3405+L3409+L3413+L3417+L3421+L3425+L3429+L3433+L3437+L3441+L3445+L3449+L3453+L3457+L3461+L3465+L3469+L3473+L3477+L3481+L3485+L3489</f>
      </c>
      <c s="32">
        <f>0+M3397+M3401+M3405+M3409+M3413+M3417+M3421+M3425+M3429+M3433+M3437+M3441+M3445+M3449+M3453+M3457+M3461+M3465+M3469+M3473+M3477+M3481+M3485+M3489</f>
      </c>
    </row>
    <row r="3397" spans="1:16" ht="25.5">
      <c r="A3397" t="s">
        <v>50</v>
      </c>
      <c s="34" t="s">
        <v>3572</v>
      </c>
      <c s="34" t="s">
        <v>3573</v>
      </c>
      <c s="35" t="s">
        <v>5</v>
      </c>
      <c s="6" t="s">
        <v>3574</v>
      </c>
      <c s="36" t="s">
        <v>54</v>
      </c>
      <c s="37">
        <v>684</v>
      </c>
      <c s="36">
        <v>0</v>
      </c>
      <c s="36">
        <f>ROUND(G3397*H3397,6)</f>
      </c>
      <c r="L3397" s="38">
        <v>0</v>
      </c>
      <c s="32">
        <f>ROUND(ROUND(L3397,2)*ROUND(G3397,3),2)</f>
      </c>
      <c s="36" t="s">
        <v>184</v>
      </c>
      <c>
        <f>(M3397*21)/100</f>
      </c>
      <c t="s">
        <v>28</v>
      </c>
    </row>
    <row r="3398" spans="1:5" ht="25.5">
      <c r="A3398" s="35" t="s">
        <v>56</v>
      </c>
      <c r="E3398" s="39" t="s">
        <v>3574</v>
      </c>
    </row>
    <row r="3399" spans="1:5" ht="12.75">
      <c r="A3399" s="35" t="s">
        <v>57</v>
      </c>
      <c r="E3399" s="40" t="s">
        <v>5</v>
      </c>
    </row>
    <row r="3400" spans="1:5" ht="12.75">
      <c r="A3400" t="s">
        <v>58</v>
      </c>
      <c r="E3400" s="39" t="s">
        <v>5</v>
      </c>
    </row>
    <row r="3401" spans="1:16" ht="25.5">
      <c r="A3401" t="s">
        <v>50</v>
      </c>
      <c s="34" t="s">
        <v>712</v>
      </c>
      <c s="34" t="s">
        <v>3575</v>
      </c>
      <c s="35" t="s">
        <v>5</v>
      </c>
      <c s="6" t="s">
        <v>3576</v>
      </c>
      <c s="36" t="s">
        <v>74</v>
      </c>
      <c s="37">
        <v>519.162</v>
      </c>
      <c s="36">
        <v>2E-05</v>
      </c>
      <c s="36">
        <f>ROUND(G3401*H3401,6)</f>
      </c>
      <c r="L3401" s="38">
        <v>0</v>
      </c>
      <c s="32">
        <f>ROUND(ROUND(L3401,2)*ROUND(G3401,3),2)</f>
      </c>
      <c s="36" t="s">
        <v>184</v>
      </c>
      <c>
        <f>(M3401*21)/100</f>
      </c>
      <c t="s">
        <v>28</v>
      </c>
    </row>
    <row r="3402" spans="1:5" ht="25.5">
      <c r="A3402" s="35" t="s">
        <v>56</v>
      </c>
      <c r="E3402" s="39" t="s">
        <v>3576</v>
      </c>
    </row>
    <row r="3403" spans="1:5" ht="12.75">
      <c r="A3403" s="35" t="s">
        <v>57</v>
      </c>
      <c r="E3403" s="40" t="s">
        <v>5</v>
      </c>
    </row>
    <row r="3404" spans="1:5" ht="12.75">
      <c r="A3404" t="s">
        <v>58</v>
      </c>
      <c r="E3404" s="39" t="s">
        <v>5</v>
      </c>
    </row>
    <row r="3405" spans="1:16" ht="25.5">
      <c r="A3405" t="s">
        <v>50</v>
      </c>
      <c s="34" t="s">
        <v>795</v>
      </c>
      <c s="34" t="s">
        <v>3577</v>
      </c>
      <c s="35" t="s">
        <v>5</v>
      </c>
      <c s="6" t="s">
        <v>3578</v>
      </c>
      <c s="36" t="s">
        <v>74</v>
      </c>
      <c s="37">
        <v>519.162</v>
      </c>
      <c s="36">
        <v>2E-05</v>
      </c>
      <c s="36">
        <f>ROUND(G3405*H3405,6)</f>
      </c>
      <c r="L3405" s="38">
        <v>0</v>
      </c>
      <c s="32">
        <f>ROUND(ROUND(L3405,2)*ROUND(G3405,3),2)</f>
      </c>
      <c s="36" t="s">
        <v>184</v>
      </c>
      <c>
        <f>(M3405*21)/100</f>
      </c>
      <c t="s">
        <v>28</v>
      </c>
    </row>
    <row r="3406" spans="1:5" ht="25.5">
      <c r="A3406" s="35" t="s">
        <v>56</v>
      </c>
      <c r="E3406" s="39" t="s">
        <v>3578</v>
      </c>
    </row>
    <row r="3407" spans="1:5" ht="12.75">
      <c r="A3407" s="35" t="s">
        <v>57</v>
      </c>
      <c r="E3407" s="40" t="s">
        <v>5</v>
      </c>
    </row>
    <row r="3408" spans="1:5" ht="12.75">
      <c r="A3408" t="s">
        <v>58</v>
      </c>
      <c r="E3408" s="39" t="s">
        <v>5</v>
      </c>
    </row>
    <row r="3409" spans="1:16" ht="12.75">
      <c r="A3409" t="s">
        <v>50</v>
      </c>
      <c s="34" t="s">
        <v>3579</v>
      </c>
      <c s="34" t="s">
        <v>3580</v>
      </c>
      <c s="35" t="s">
        <v>5</v>
      </c>
      <c s="6" t="s">
        <v>3581</v>
      </c>
      <c s="36" t="s">
        <v>74</v>
      </c>
      <c s="37">
        <v>519.162</v>
      </c>
      <c s="36">
        <v>0.00017</v>
      </c>
      <c s="36">
        <f>ROUND(G3409*H3409,6)</f>
      </c>
      <c r="L3409" s="38">
        <v>0</v>
      </c>
      <c s="32">
        <f>ROUND(ROUND(L3409,2)*ROUND(G3409,3),2)</f>
      </c>
      <c s="36" t="s">
        <v>184</v>
      </c>
      <c>
        <f>(M3409*21)/100</f>
      </c>
      <c t="s">
        <v>28</v>
      </c>
    </row>
    <row r="3410" spans="1:5" ht="12.75">
      <c r="A3410" s="35" t="s">
        <v>56</v>
      </c>
      <c r="E3410" s="39" t="s">
        <v>3581</v>
      </c>
    </row>
    <row r="3411" spans="1:5" ht="12.75">
      <c r="A3411" s="35" t="s">
        <v>57</v>
      </c>
      <c r="E3411" s="40" t="s">
        <v>5</v>
      </c>
    </row>
    <row r="3412" spans="1:5" ht="12.75">
      <c r="A3412" t="s">
        <v>58</v>
      </c>
      <c r="E3412" s="39" t="s">
        <v>5</v>
      </c>
    </row>
    <row r="3413" spans="1:16" ht="12.75">
      <c r="A3413" t="s">
        <v>50</v>
      </c>
      <c s="34" t="s">
        <v>3582</v>
      </c>
      <c s="34" t="s">
        <v>3583</v>
      </c>
      <c s="35" t="s">
        <v>5</v>
      </c>
      <c s="6" t="s">
        <v>3584</v>
      </c>
      <c s="36" t="s">
        <v>74</v>
      </c>
      <c s="37">
        <v>519.162</v>
      </c>
      <c s="36">
        <v>0.00013</v>
      </c>
      <c s="36">
        <f>ROUND(G3413*H3413,6)</f>
      </c>
      <c r="L3413" s="38">
        <v>0</v>
      </c>
      <c s="32">
        <f>ROUND(ROUND(L3413,2)*ROUND(G3413,3),2)</f>
      </c>
      <c s="36" t="s">
        <v>184</v>
      </c>
      <c>
        <f>(M3413*21)/100</f>
      </c>
      <c t="s">
        <v>28</v>
      </c>
    </row>
    <row r="3414" spans="1:5" ht="12.75">
      <c r="A3414" s="35" t="s">
        <v>56</v>
      </c>
      <c r="E3414" s="39" t="s">
        <v>3584</v>
      </c>
    </row>
    <row r="3415" spans="1:5" ht="12.75">
      <c r="A3415" s="35" t="s">
        <v>57</v>
      </c>
      <c r="E3415" s="40" t="s">
        <v>5</v>
      </c>
    </row>
    <row r="3416" spans="1:5" ht="12.75">
      <c r="A3416" t="s">
        <v>58</v>
      </c>
      <c r="E3416" s="39" t="s">
        <v>5</v>
      </c>
    </row>
    <row r="3417" spans="1:16" ht="12.75">
      <c r="A3417" t="s">
        <v>50</v>
      </c>
      <c s="34" t="s">
        <v>3585</v>
      </c>
      <c s="34" t="s">
        <v>3586</v>
      </c>
      <c s="35" t="s">
        <v>5</v>
      </c>
      <c s="6" t="s">
        <v>3587</v>
      </c>
      <c s="36" t="s">
        <v>74</v>
      </c>
      <c s="37">
        <v>259.581</v>
      </c>
      <c s="36">
        <v>0.00012</v>
      </c>
      <c s="36">
        <f>ROUND(G3417*H3417,6)</f>
      </c>
      <c r="L3417" s="38">
        <v>0</v>
      </c>
      <c s="32">
        <f>ROUND(ROUND(L3417,2)*ROUND(G3417,3),2)</f>
      </c>
      <c s="36" t="s">
        <v>184</v>
      </c>
      <c>
        <f>(M3417*21)/100</f>
      </c>
      <c t="s">
        <v>28</v>
      </c>
    </row>
    <row r="3418" spans="1:5" ht="12.75">
      <c r="A3418" s="35" t="s">
        <v>56</v>
      </c>
      <c r="E3418" s="39" t="s">
        <v>3587</v>
      </c>
    </row>
    <row r="3419" spans="1:5" ht="12.75">
      <c r="A3419" s="35" t="s">
        <v>57</v>
      </c>
      <c r="E3419" s="40" t="s">
        <v>5</v>
      </c>
    </row>
    <row r="3420" spans="1:5" ht="12.75">
      <c r="A3420" t="s">
        <v>58</v>
      </c>
      <c r="E3420" s="39" t="s">
        <v>5</v>
      </c>
    </row>
    <row r="3421" spans="1:16" ht="12.75">
      <c r="A3421" t="s">
        <v>50</v>
      </c>
      <c s="34" t="s">
        <v>3588</v>
      </c>
      <c s="34" t="s">
        <v>3589</v>
      </c>
      <c s="35" t="s">
        <v>5</v>
      </c>
      <c s="6" t="s">
        <v>3590</v>
      </c>
      <c s="36" t="s">
        <v>74</v>
      </c>
      <c s="37">
        <v>259.581</v>
      </c>
      <c s="36">
        <v>0.00029</v>
      </c>
      <c s="36">
        <f>ROUND(G3421*H3421,6)</f>
      </c>
      <c r="L3421" s="38">
        <v>0</v>
      </c>
      <c s="32">
        <f>ROUND(ROUND(L3421,2)*ROUND(G3421,3),2)</f>
      </c>
      <c s="36" t="s">
        <v>184</v>
      </c>
      <c>
        <f>(M3421*21)/100</f>
      </c>
      <c t="s">
        <v>28</v>
      </c>
    </row>
    <row r="3422" spans="1:5" ht="12.75">
      <c r="A3422" s="35" t="s">
        <v>56</v>
      </c>
      <c r="E3422" s="39" t="s">
        <v>3590</v>
      </c>
    </row>
    <row r="3423" spans="1:5" ht="12.75">
      <c r="A3423" s="35" t="s">
        <v>57</v>
      </c>
      <c r="E3423" s="40" t="s">
        <v>5</v>
      </c>
    </row>
    <row r="3424" spans="1:5" ht="12.75">
      <c r="A3424" t="s">
        <v>58</v>
      </c>
      <c r="E3424" s="39" t="s">
        <v>5</v>
      </c>
    </row>
    <row r="3425" spans="1:16" ht="12.75">
      <c r="A3425" t="s">
        <v>50</v>
      </c>
      <c s="34" t="s">
        <v>3591</v>
      </c>
      <c s="34" t="s">
        <v>3592</v>
      </c>
      <c s="35" t="s">
        <v>5</v>
      </c>
      <c s="6" t="s">
        <v>3593</v>
      </c>
      <c s="36" t="s">
        <v>74</v>
      </c>
      <c s="37">
        <v>2642.814</v>
      </c>
      <c s="36">
        <v>0</v>
      </c>
      <c s="36">
        <f>ROUND(G3425*H3425,6)</f>
      </c>
      <c r="L3425" s="38">
        <v>0</v>
      </c>
      <c s="32">
        <f>ROUND(ROUND(L3425,2)*ROUND(G3425,3),2)</f>
      </c>
      <c s="36" t="s">
        <v>184</v>
      </c>
      <c>
        <f>(M3425*21)/100</f>
      </c>
      <c t="s">
        <v>28</v>
      </c>
    </row>
    <row r="3426" spans="1:5" ht="12.75">
      <c r="A3426" s="35" t="s">
        <v>56</v>
      </c>
      <c r="E3426" s="39" t="s">
        <v>3593</v>
      </c>
    </row>
    <row r="3427" spans="1:5" ht="25.5">
      <c r="A3427" s="35" t="s">
        <v>57</v>
      </c>
      <c r="E3427" s="40" t="s">
        <v>3594</v>
      </c>
    </row>
    <row r="3428" spans="1:5" ht="12.75">
      <c r="A3428" t="s">
        <v>58</v>
      </c>
      <c r="E3428" s="39" t="s">
        <v>5</v>
      </c>
    </row>
    <row r="3429" spans="1:16" ht="25.5">
      <c r="A3429" t="s">
        <v>50</v>
      </c>
      <c s="34" t="s">
        <v>3595</v>
      </c>
      <c s="34" t="s">
        <v>3596</v>
      </c>
      <c s="35" t="s">
        <v>5</v>
      </c>
      <c s="6" t="s">
        <v>3597</v>
      </c>
      <c s="36" t="s">
        <v>74</v>
      </c>
      <c s="37">
        <v>3435.658</v>
      </c>
      <c s="36">
        <v>0.00045</v>
      </c>
      <c s="36">
        <f>ROUND(G3429*H3429,6)</f>
      </c>
      <c r="L3429" s="38">
        <v>0</v>
      </c>
      <c s="32">
        <f>ROUND(ROUND(L3429,2)*ROUND(G3429,3),2)</f>
      </c>
      <c s="36" t="s">
        <v>184</v>
      </c>
      <c>
        <f>(M3429*21)/100</f>
      </c>
      <c t="s">
        <v>28</v>
      </c>
    </row>
    <row r="3430" spans="1:5" ht="25.5">
      <c r="A3430" s="35" t="s">
        <v>56</v>
      </c>
      <c r="E3430" s="39" t="s">
        <v>3597</v>
      </c>
    </row>
    <row r="3431" spans="1:5" ht="409.5">
      <c r="A3431" s="35" t="s">
        <v>57</v>
      </c>
      <c r="E3431" s="40" t="s">
        <v>3598</v>
      </c>
    </row>
    <row r="3432" spans="1:5" ht="12.75">
      <c r="A3432" t="s">
        <v>58</v>
      </c>
      <c r="E3432" s="39" t="s">
        <v>5</v>
      </c>
    </row>
    <row r="3433" spans="1:16" ht="25.5">
      <c r="A3433" t="s">
        <v>50</v>
      </c>
      <c s="34" t="s">
        <v>3599</v>
      </c>
      <c s="34" t="s">
        <v>3600</v>
      </c>
      <c s="35" t="s">
        <v>5</v>
      </c>
      <c s="6" t="s">
        <v>3601</v>
      </c>
      <c s="36" t="s">
        <v>3602</v>
      </c>
      <c s="37">
        <v>1785.485</v>
      </c>
      <c s="36">
        <v>0.0008</v>
      </c>
      <c s="36">
        <f>ROUND(G3433*H3433,6)</f>
      </c>
      <c r="L3433" s="38">
        <v>0</v>
      </c>
      <c s="32">
        <f>ROUND(ROUND(L3433,2)*ROUND(G3433,3),2)</f>
      </c>
      <c s="36" t="s">
        <v>184</v>
      </c>
      <c>
        <f>(M3433*21)/100</f>
      </c>
      <c t="s">
        <v>28</v>
      </c>
    </row>
    <row r="3434" spans="1:5" ht="25.5">
      <c r="A3434" s="35" t="s">
        <v>56</v>
      </c>
      <c r="E3434" s="39" t="s">
        <v>3601</v>
      </c>
    </row>
    <row r="3435" spans="1:5" ht="12.75">
      <c r="A3435" s="35" t="s">
        <v>57</v>
      </c>
      <c r="E3435" s="40" t="s">
        <v>5</v>
      </c>
    </row>
    <row r="3436" spans="1:5" ht="12.75">
      <c r="A3436" t="s">
        <v>58</v>
      </c>
      <c r="E3436" s="39" t="s">
        <v>5</v>
      </c>
    </row>
    <row r="3437" spans="1:16" ht="12.75">
      <c r="A3437" t="s">
        <v>50</v>
      </c>
      <c s="34" t="s">
        <v>3603</v>
      </c>
      <c s="34" t="s">
        <v>3604</v>
      </c>
      <c s="35" t="s">
        <v>5</v>
      </c>
      <c s="6" t="s">
        <v>3605</v>
      </c>
      <c s="36" t="s">
        <v>74</v>
      </c>
      <c s="37">
        <v>182.987</v>
      </c>
      <c s="36">
        <v>0.00011</v>
      </c>
      <c s="36">
        <f>ROUND(G3437*H3437,6)</f>
      </c>
      <c r="L3437" s="38">
        <v>0</v>
      </c>
      <c s="32">
        <f>ROUND(ROUND(L3437,2)*ROUND(G3437,3),2)</f>
      </c>
      <c s="36" t="s">
        <v>184</v>
      </c>
      <c>
        <f>(M3437*21)/100</f>
      </c>
      <c t="s">
        <v>28</v>
      </c>
    </row>
    <row r="3438" spans="1:5" ht="12.75">
      <c r="A3438" s="35" t="s">
        <v>56</v>
      </c>
      <c r="E3438" s="39" t="s">
        <v>3605</v>
      </c>
    </row>
    <row r="3439" spans="1:5" ht="12.75">
      <c r="A3439" s="35" t="s">
        <v>57</v>
      </c>
      <c r="E3439" s="40" t="s">
        <v>5</v>
      </c>
    </row>
    <row r="3440" spans="1:5" ht="12.75">
      <c r="A3440" t="s">
        <v>58</v>
      </c>
      <c r="E3440" s="39" t="s">
        <v>5</v>
      </c>
    </row>
    <row r="3441" spans="1:16" ht="12.75">
      <c r="A3441" t="s">
        <v>50</v>
      </c>
      <c s="34" t="s">
        <v>3606</v>
      </c>
      <c s="34" t="s">
        <v>3607</v>
      </c>
      <c s="35" t="s">
        <v>5</v>
      </c>
      <c s="6" t="s">
        <v>3608</v>
      </c>
      <c s="36" t="s">
        <v>74</v>
      </c>
      <c s="37">
        <v>3824.742</v>
      </c>
      <c s="36">
        <v>0</v>
      </c>
      <c s="36">
        <f>ROUND(G3441*H3441,6)</f>
      </c>
      <c r="L3441" s="38">
        <v>0</v>
      </c>
      <c s="32">
        <f>ROUND(ROUND(L3441,2)*ROUND(G3441,3),2)</f>
      </c>
      <c s="36" t="s">
        <v>184</v>
      </c>
      <c>
        <f>(M3441*21)/100</f>
      </c>
      <c t="s">
        <v>28</v>
      </c>
    </row>
    <row r="3442" spans="1:5" ht="12.75">
      <c r="A3442" s="35" t="s">
        <v>56</v>
      </c>
      <c r="E3442" s="39" t="s">
        <v>3608</v>
      </c>
    </row>
    <row r="3443" spans="1:5" ht="25.5">
      <c r="A3443" s="35" t="s">
        <v>57</v>
      </c>
      <c r="E3443" s="40" t="s">
        <v>3609</v>
      </c>
    </row>
    <row r="3444" spans="1:5" ht="12.75">
      <c r="A3444" t="s">
        <v>58</v>
      </c>
      <c r="E3444" s="39" t="s">
        <v>5</v>
      </c>
    </row>
    <row r="3445" spans="1:16" ht="12.75">
      <c r="A3445" t="s">
        <v>50</v>
      </c>
      <c s="34" t="s">
        <v>3610</v>
      </c>
      <c s="34" t="s">
        <v>3611</v>
      </c>
      <c s="35" t="s">
        <v>5</v>
      </c>
      <c s="6" t="s">
        <v>3612</v>
      </c>
      <c s="36" t="s">
        <v>74</v>
      </c>
      <c s="37">
        <v>41.162</v>
      </c>
      <c s="36">
        <v>0</v>
      </c>
      <c s="36">
        <f>ROUND(G3445*H3445,6)</f>
      </c>
      <c r="L3445" s="38">
        <v>0</v>
      </c>
      <c s="32">
        <f>ROUND(ROUND(L3445,2)*ROUND(G3445,3),2)</f>
      </c>
      <c s="36" t="s">
        <v>184</v>
      </c>
      <c>
        <f>(M3445*21)/100</f>
      </c>
      <c t="s">
        <v>28</v>
      </c>
    </row>
    <row r="3446" spans="1:5" ht="12.75">
      <c r="A3446" s="35" t="s">
        <v>56</v>
      </c>
      <c r="E3446" s="39" t="s">
        <v>3612</v>
      </c>
    </row>
    <row r="3447" spans="1:5" ht="12.75">
      <c r="A3447" s="35" t="s">
        <v>57</v>
      </c>
      <c r="E3447" s="40" t="s">
        <v>5</v>
      </c>
    </row>
    <row r="3448" spans="1:5" ht="12.75">
      <c r="A3448" t="s">
        <v>58</v>
      </c>
      <c r="E3448" s="39" t="s">
        <v>5</v>
      </c>
    </row>
    <row r="3449" spans="1:16" ht="25.5">
      <c r="A3449" t="s">
        <v>50</v>
      </c>
      <c s="34" t="s">
        <v>3613</v>
      </c>
      <c s="34" t="s">
        <v>3614</v>
      </c>
      <c s="35" t="s">
        <v>5</v>
      </c>
      <c s="6" t="s">
        <v>3615</v>
      </c>
      <c s="36" t="s">
        <v>74</v>
      </c>
      <c s="37">
        <v>102.71</v>
      </c>
      <c s="36">
        <v>0</v>
      </c>
      <c s="36">
        <f>ROUND(G3449*H3449,6)</f>
      </c>
      <c r="L3449" s="38">
        <v>0</v>
      </c>
      <c s="32">
        <f>ROUND(ROUND(L3449,2)*ROUND(G3449,3),2)</f>
      </c>
      <c s="36" t="s">
        <v>184</v>
      </c>
      <c>
        <f>(M3449*21)/100</f>
      </c>
      <c t="s">
        <v>28</v>
      </c>
    </row>
    <row r="3450" spans="1:5" ht="25.5">
      <c r="A3450" s="35" t="s">
        <v>56</v>
      </c>
      <c r="E3450" s="39" t="s">
        <v>3615</v>
      </c>
    </row>
    <row r="3451" spans="1:5" ht="12.75">
      <c r="A3451" s="35" t="s">
        <v>57</v>
      </c>
      <c r="E3451" s="40" t="s">
        <v>5</v>
      </c>
    </row>
    <row r="3452" spans="1:5" ht="12.75">
      <c r="A3452" t="s">
        <v>58</v>
      </c>
      <c r="E3452" s="39" t="s">
        <v>5</v>
      </c>
    </row>
    <row r="3453" spans="1:16" ht="12.75">
      <c r="A3453" t="s">
        <v>50</v>
      </c>
      <c s="34" t="s">
        <v>3616</v>
      </c>
      <c s="34" t="s">
        <v>3617</v>
      </c>
      <c s="35" t="s">
        <v>5</v>
      </c>
      <c s="6" t="s">
        <v>3618</v>
      </c>
      <c s="36" t="s">
        <v>957</v>
      </c>
      <c s="37">
        <v>24.445</v>
      </c>
      <c s="36">
        <v>0.001</v>
      </c>
      <c s="36">
        <f>ROUND(G3453*H3453,6)</f>
      </c>
      <c r="L3453" s="38">
        <v>0</v>
      </c>
      <c s="32">
        <f>ROUND(ROUND(L3453,2)*ROUND(G3453,3),2)</f>
      </c>
      <c s="36" t="s">
        <v>184</v>
      </c>
      <c>
        <f>(M3453*21)/100</f>
      </c>
      <c t="s">
        <v>28</v>
      </c>
    </row>
    <row r="3454" spans="1:5" ht="12.75">
      <c r="A3454" s="35" t="s">
        <v>56</v>
      </c>
      <c r="E3454" s="39" t="s">
        <v>3618</v>
      </c>
    </row>
    <row r="3455" spans="1:5" ht="25.5">
      <c r="A3455" s="35" t="s">
        <v>57</v>
      </c>
      <c r="E3455" s="40" t="s">
        <v>3619</v>
      </c>
    </row>
    <row r="3456" spans="1:5" ht="12.75">
      <c r="A3456" t="s">
        <v>58</v>
      </c>
      <c r="E3456" s="39" t="s">
        <v>5</v>
      </c>
    </row>
    <row r="3457" spans="1:16" ht="12.75">
      <c r="A3457" t="s">
        <v>50</v>
      </c>
      <c s="34" t="s">
        <v>3620</v>
      </c>
      <c s="34" t="s">
        <v>3621</v>
      </c>
      <c s="35" t="s">
        <v>5</v>
      </c>
      <c s="6" t="s">
        <v>3622</v>
      </c>
      <c s="36" t="s">
        <v>74</v>
      </c>
      <c s="37">
        <v>41.162</v>
      </c>
      <c s="36">
        <v>0.00038</v>
      </c>
      <c s="36">
        <f>ROUND(G3457*H3457,6)</f>
      </c>
      <c r="L3457" s="38">
        <v>0</v>
      </c>
      <c s="32">
        <f>ROUND(ROUND(L3457,2)*ROUND(G3457,3),2)</f>
      </c>
      <c s="36" t="s">
        <v>184</v>
      </c>
      <c>
        <f>(M3457*21)/100</f>
      </c>
      <c t="s">
        <v>28</v>
      </c>
    </row>
    <row r="3458" spans="1:5" ht="12.75">
      <c r="A3458" s="35" t="s">
        <v>56</v>
      </c>
      <c r="E3458" s="39" t="s">
        <v>3622</v>
      </c>
    </row>
    <row r="3459" spans="1:5" ht="12.75">
      <c r="A3459" s="35" t="s">
        <v>57</v>
      </c>
      <c r="E3459" s="40" t="s">
        <v>5</v>
      </c>
    </row>
    <row r="3460" spans="1:5" ht="12.75">
      <c r="A3460" t="s">
        <v>58</v>
      </c>
      <c r="E3460" s="39" t="s">
        <v>5</v>
      </c>
    </row>
    <row r="3461" spans="1:16" ht="25.5">
      <c r="A3461" t="s">
        <v>50</v>
      </c>
      <c s="34" t="s">
        <v>3623</v>
      </c>
      <c s="34" t="s">
        <v>3624</v>
      </c>
      <c s="35" t="s">
        <v>5</v>
      </c>
      <c s="6" t="s">
        <v>3625</v>
      </c>
      <c s="36" t="s">
        <v>74</v>
      </c>
      <c s="37">
        <v>26.8</v>
      </c>
      <c s="36">
        <v>0.00144</v>
      </c>
      <c s="36">
        <f>ROUND(G3461*H3461,6)</f>
      </c>
      <c r="L3461" s="38">
        <v>0</v>
      </c>
      <c s="32">
        <f>ROUND(ROUND(L3461,2)*ROUND(G3461,3),2)</f>
      </c>
      <c s="36" t="s">
        <v>184</v>
      </c>
      <c>
        <f>(M3461*21)/100</f>
      </c>
      <c t="s">
        <v>28</v>
      </c>
    </row>
    <row r="3462" spans="1:5" ht="25.5">
      <c r="A3462" s="35" t="s">
        <v>56</v>
      </c>
      <c r="E3462" s="39" t="s">
        <v>3625</v>
      </c>
    </row>
    <row r="3463" spans="1:5" ht="12.75">
      <c r="A3463" s="35" t="s">
        <v>57</v>
      </c>
      <c r="E3463" s="40" t="s">
        <v>5</v>
      </c>
    </row>
    <row r="3464" spans="1:5" ht="12.75">
      <c r="A3464" t="s">
        <v>58</v>
      </c>
      <c r="E3464" s="39" t="s">
        <v>5</v>
      </c>
    </row>
    <row r="3465" spans="1:16" ht="25.5">
      <c r="A3465" t="s">
        <v>50</v>
      </c>
      <c s="34" t="s">
        <v>3626</v>
      </c>
      <c s="34" t="s">
        <v>3627</v>
      </c>
      <c s="35" t="s">
        <v>5</v>
      </c>
      <c s="6" t="s">
        <v>3628</v>
      </c>
      <c s="36" t="s">
        <v>74</v>
      </c>
      <c s="37">
        <v>26.8</v>
      </c>
      <c s="36">
        <v>0.0048</v>
      </c>
      <c s="36">
        <f>ROUND(G3465*H3465,6)</f>
      </c>
      <c r="L3465" s="38">
        <v>0</v>
      </c>
      <c s="32">
        <f>ROUND(ROUND(L3465,2)*ROUND(G3465,3),2)</f>
      </c>
      <c s="36" t="s">
        <v>184</v>
      </c>
      <c>
        <f>(M3465*21)/100</f>
      </c>
      <c t="s">
        <v>28</v>
      </c>
    </row>
    <row r="3466" spans="1:5" ht="25.5">
      <c r="A3466" s="35" t="s">
        <v>56</v>
      </c>
      <c r="E3466" s="39" t="s">
        <v>3628</v>
      </c>
    </row>
    <row r="3467" spans="1:5" ht="12.75">
      <c r="A3467" s="35" t="s">
        <v>57</v>
      </c>
      <c r="E3467" s="40" t="s">
        <v>5</v>
      </c>
    </row>
    <row r="3468" spans="1:5" ht="12.75">
      <c r="A3468" t="s">
        <v>58</v>
      </c>
      <c r="E3468" s="39" t="s">
        <v>5</v>
      </c>
    </row>
    <row r="3469" spans="1:16" ht="25.5">
      <c r="A3469" t="s">
        <v>50</v>
      </c>
      <c s="34" t="s">
        <v>3629</v>
      </c>
      <c s="34" t="s">
        <v>3630</v>
      </c>
      <c s="35" t="s">
        <v>5</v>
      </c>
      <c s="6" t="s">
        <v>3631</v>
      </c>
      <c s="36" t="s">
        <v>74</v>
      </c>
      <c s="37">
        <v>26.8</v>
      </c>
      <c s="36">
        <v>0.0016</v>
      </c>
      <c s="36">
        <f>ROUND(G3469*H3469,6)</f>
      </c>
      <c r="L3469" s="38">
        <v>0</v>
      </c>
      <c s="32">
        <f>ROUND(ROUND(L3469,2)*ROUND(G3469,3),2)</f>
      </c>
      <c s="36" t="s">
        <v>184</v>
      </c>
      <c>
        <f>(M3469*21)/100</f>
      </c>
      <c t="s">
        <v>28</v>
      </c>
    </row>
    <row r="3470" spans="1:5" ht="25.5">
      <c r="A3470" s="35" t="s">
        <v>56</v>
      </c>
      <c r="E3470" s="39" t="s">
        <v>3631</v>
      </c>
    </row>
    <row r="3471" spans="1:5" ht="12.75">
      <c r="A3471" s="35" t="s">
        <v>57</v>
      </c>
      <c r="E3471" s="40" t="s">
        <v>5</v>
      </c>
    </row>
    <row r="3472" spans="1:5" ht="12.75">
      <c r="A3472" t="s">
        <v>58</v>
      </c>
      <c r="E3472" s="39" t="s">
        <v>5</v>
      </c>
    </row>
    <row r="3473" spans="1:16" ht="25.5">
      <c r="A3473" t="s">
        <v>50</v>
      </c>
      <c s="34" t="s">
        <v>3632</v>
      </c>
      <c s="34" t="s">
        <v>3633</v>
      </c>
      <c s="35" t="s">
        <v>5</v>
      </c>
      <c s="6" t="s">
        <v>3634</v>
      </c>
      <c s="36" t="s">
        <v>74</v>
      </c>
      <c s="37">
        <v>26.8</v>
      </c>
      <c s="36">
        <v>0.00036</v>
      </c>
      <c s="36">
        <f>ROUND(G3473*H3473,6)</f>
      </c>
      <c r="L3473" s="38">
        <v>0</v>
      </c>
      <c s="32">
        <f>ROUND(ROUND(L3473,2)*ROUND(G3473,3),2)</f>
      </c>
      <c s="36" t="s">
        <v>184</v>
      </c>
      <c>
        <f>(M3473*21)/100</f>
      </c>
      <c t="s">
        <v>28</v>
      </c>
    </row>
    <row r="3474" spans="1:5" ht="25.5">
      <c r="A3474" s="35" t="s">
        <v>56</v>
      </c>
      <c r="E3474" s="39" t="s">
        <v>3634</v>
      </c>
    </row>
    <row r="3475" spans="1:5" ht="12.75">
      <c r="A3475" s="35" t="s">
        <v>57</v>
      </c>
      <c r="E3475" s="40" t="s">
        <v>5</v>
      </c>
    </row>
    <row r="3476" spans="1:5" ht="12.75">
      <c r="A3476" t="s">
        <v>58</v>
      </c>
      <c r="E3476" s="39" t="s">
        <v>5</v>
      </c>
    </row>
    <row r="3477" spans="1:16" ht="25.5">
      <c r="A3477" t="s">
        <v>50</v>
      </c>
      <c s="34" t="s">
        <v>3635</v>
      </c>
      <c s="34" t="s">
        <v>3636</v>
      </c>
      <c s="35" t="s">
        <v>5</v>
      </c>
      <c s="6" t="s">
        <v>3637</v>
      </c>
      <c s="36" t="s">
        <v>74</v>
      </c>
      <c s="37">
        <v>41.162</v>
      </c>
      <c s="36">
        <v>0.00021</v>
      </c>
      <c s="36">
        <f>ROUND(G3477*H3477,6)</f>
      </c>
      <c r="L3477" s="38">
        <v>0</v>
      </c>
      <c s="32">
        <f>ROUND(ROUND(L3477,2)*ROUND(G3477,3),2)</f>
      </c>
      <c s="36" t="s">
        <v>184</v>
      </c>
      <c>
        <f>(M3477*21)/100</f>
      </c>
      <c t="s">
        <v>28</v>
      </c>
    </row>
    <row r="3478" spans="1:5" ht="25.5">
      <c r="A3478" s="35" t="s">
        <v>56</v>
      </c>
      <c r="E3478" s="39" t="s">
        <v>3637</v>
      </c>
    </row>
    <row r="3479" spans="1:5" ht="12.75">
      <c r="A3479" s="35" t="s">
        <v>57</v>
      </c>
      <c r="E3479" s="40" t="s">
        <v>5</v>
      </c>
    </row>
    <row r="3480" spans="1:5" ht="12.75">
      <c r="A3480" t="s">
        <v>58</v>
      </c>
      <c r="E3480" s="39" t="s">
        <v>5</v>
      </c>
    </row>
    <row r="3481" spans="1:16" ht="12.75">
      <c r="A3481" t="s">
        <v>50</v>
      </c>
      <c s="34" t="s">
        <v>3638</v>
      </c>
      <c s="34" t="s">
        <v>3639</v>
      </c>
      <c s="35" t="s">
        <v>5</v>
      </c>
      <c s="6" t="s">
        <v>3640</v>
      </c>
      <c s="36" t="s">
        <v>93</v>
      </c>
      <c s="37">
        <v>15</v>
      </c>
      <c s="36">
        <v>5E-05</v>
      </c>
      <c s="36">
        <f>ROUND(G3481*H3481,6)</f>
      </c>
      <c r="L3481" s="38">
        <v>0</v>
      </c>
      <c s="32">
        <f>ROUND(ROUND(L3481,2)*ROUND(G3481,3),2)</f>
      </c>
      <c s="36" t="s">
        <v>184</v>
      </c>
      <c>
        <f>(M3481*21)/100</f>
      </c>
      <c t="s">
        <v>28</v>
      </c>
    </row>
    <row r="3482" spans="1:5" ht="12.75">
      <c r="A3482" s="35" t="s">
        <v>56</v>
      </c>
      <c r="E3482" s="39" t="s">
        <v>3640</v>
      </c>
    </row>
    <row r="3483" spans="1:5" ht="25.5">
      <c r="A3483" s="35" t="s">
        <v>57</v>
      </c>
      <c r="E3483" s="40" t="s">
        <v>3641</v>
      </c>
    </row>
    <row r="3484" spans="1:5" ht="12.75">
      <c r="A3484" t="s">
        <v>58</v>
      </c>
      <c r="E3484" s="39" t="s">
        <v>5</v>
      </c>
    </row>
    <row r="3485" spans="1:16" ht="25.5">
      <c r="A3485" t="s">
        <v>50</v>
      </c>
      <c s="34" t="s">
        <v>3642</v>
      </c>
      <c s="34" t="s">
        <v>3643</v>
      </c>
      <c s="35" t="s">
        <v>5</v>
      </c>
      <c s="6" t="s">
        <v>3644</v>
      </c>
      <c s="36" t="s">
        <v>74</v>
      </c>
      <c s="37">
        <v>480</v>
      </c>
      <c s="36">
        <v>0.00022</v>
      </c>
      <c s="36">
        <f>ROUND(G3485*H3485,6)</f>
      </c>
      <c r="L3485" s="38">
        <v>0</v>
      </c>
      <c s="32">
        <f>ROUND(ROUND(L3485,2)*ROUND(G3485,3),2)</f>
      </c>
      <c s="36" t="s">
        <v>184</v>
      </c>
      <c>
        <f>(M3485*21)/100</f>
      </c>
      <c t="s">
        <v>28</v>
      </c>
    </row>
    <row r="3486" spans="1:5" ht="25.5">
      <c r="A3486" s="35" t="s">
        <v>56</v>
      </c>
      <c r="E3486" s="39" t="s">
        <v>3644</v>
      </c>
    </row>
    <row r="3487" spans="1:5" ht="25.5">
      <c r="A3487" s="35" t="s">
        <v>57</v>
      </c>
      <c r="E3487" s="40" t="s">
        <v>3645</v>
      </c>
    </row>
    <row r="3488" spans="1:5" ht="12.75">
      <c r="A3488" t="s">
        <v>58</v>
      </c>
      <c r="E3488" s="39" t="s">
        <v>5</v>
      </c>
    </row>
    <row r="3489" spans="1:16" ht="25.5">
      <c r="A3489" t="s">
        <v>50</v>
      </c>
      <c s="34" t="s">
        <v>3646</v>
      </c>
      <c s="34" t="s">
        <v>3647</v>
      </c>
      <c s="35" t="s">
        <v>5</v>
      </c>
      <c s="6" t="s">
        <v>3648</v>
      </c>
      <c s="36" t="s">
        <v>74</v>
      </c>
      <c s="37">
        <v>480</v>
      </c>
      <c s="36">
        <v>0.00022</v>
      </c>
      <c s="36">
        <f>ROUND(G3489*H3489,6)</f>
      </c>
      <c r="L3489" s="38">
        <v>0</v>
      </c>
      <c s="32">
        <f>ROUND(ROUND(L3489,2)*ROUND(G3489,3),2)</f>
      </c>
      <c s="36" t="s">
        <v>184</v>
      </c>
      <c>
        <f>(M3489*21)/100</f>
      </c>
      <c t="s">
        <v>28</v>
      </c>
    </row>
    <row r="3490" spans="1:5" ht="25.5">
      <c r="A3490" s="35" t="s">
        <v>56</v>
      </c>
      <c r="E3490" s="39" t="s">
        <v>3648</v>
      </c>
    </row>
    <row r="3491" spans="1:5" ht="25.5">
      <c r="A3491" s="35" t="s">
        <v>57</v>
      </c>
      <c r="E3491" s="40" t="s">
        <v>3645</v>
      </c>
    </row>
    <row r="3492" spans="1:5" ht="12.75">
      <c r="A3492" t="s">
        <v>58</v>
      </c>
      <c r="E3492" s="39" t="s">
        <v>5</v>
      </c>
    </row>
    <row r="3493" spans="1:13" ht="12.75">
      <c r="A3493" t="s">
        <v>47</v>
      </c>
      <c r="C3493" s="31" t="s">
        <v>2880</v>
      </c>
      <c r="E3493" s="33" t="s">
        <v>3649</v>
      </c>
      <c r="J3493" s="32">
        <f>0</f>
      </c>
      <c s="32">
        <f>0</f>
      </c>
      <c s="32">
        <f>0+L3494+L3498+L3502+L3506+L3510+L3514+L3518+L3522+L3526+L3530+L3534</f>
      </c>
      <c s="32">
        <f>0+M3494+M3498+M3502+M3506+M3510+M3514+M3518+M3522+M3526+M3530+M3534</f>
      </c>
    </row>
    <row r="3494" spans="1:16" ht="25.5">
      <c r="A3494" t="s">
        <v>50</v>
      </c>
      <c s="34" t="s">
        <v>3650</v>
      </c>
      <c s="34" t="s">
        <v>3651</v>
      </c>
      <c s="35" t="s">
        <v>5</v>
      </c>
      <c s="6" t="s">
        <v>3652</v>
      </c>
      <c s="36" t="s">
        <v>74</v>
      </c>
      <c s="37">
        <v>1260.08</v>
      </c>
      <c s="36">
        <v>0</v>
      </c>
      <c s="36">
        <f>ROUND(G3494*H3494,6)</f>
      </c>
      <c r="L3494" s="38">
        <v>0</v>
      </c>
      <c s="32">
        <f>ROUND(ROUND(L3494,2)*ROUND(G3494,3),2)</f>
      </c>
      <c s="36" t="s">
        <v>184</v>
      </c>
      <c>
        <f>(M3494*21)/100</f>
      </c>
      <c t="s">
        <v>28</v>
      </c>
    </row>
    <row r="3495" spans="1:5" ht="25.5">
      <c r="A3495" s="35" t="s">
        <v>56</v>
      </c>
      <c r="E3495" s="39" t="s">
        <v>3652</v>
      </c>
    </row>
    <row r="3496" spans="1:5" ht="89.25">
      <c r="A3496" s="35" t="s">
        <v>57</v>
      </c>
      <c r="E3496" s="42" t="s">
        <v>3653</v>
      </c>
    </row>
    <row r="3497" spans="1:5" ht="12.75">
      <c r="A3497" t="s">
        <v>58</v>
      </c>
      <c r="E3497" s="39" t="s">
        <v>5</v>
      </c>
    </row>
    <row r="3498" spans="1:16" ht="12.75">
      <c r="A3498" t="s">
        <v>50</v>
      </c>
      <c s="34" t="s">
        <v>3654</v>
      </c>
      <c s="34" t="s">
        <v>3655</v>
      </c>
      <c s="35" t="s">
        <v>5</v>
      </c>
      <c s="6" t="s">
        <v>3656</v>
      </c>
      <c s="36" t="s">
        <v>74</v>
      </c>
      <c s="37">
        <v>1260.08</v>
      </c>
      <c s="36">
        <v>0</v>
      </c>
      <c s="36">
        <f>ROUND(G3498*H3498,6)</f>
      </c>
      <c r="L3498" s="38">
        <v>0</v>
      </c>
      <c s="32">
        <f>ROUND(ROUND(L3498,2)*ROUND(G3498,3),2)</f>
      </c>
      <c s="36" t="s">
        <v>184</v>
      </c>
      <c>
        <f>(M3498*21)/100</f>
      </c>
      <c t="s">
        <v>28</v>
      </c>
    </row>
    <row r="3499" spans="1:5" ht="12.75">
      <c r="A3499" s="35" t="s">
        <v>56</v>
      </c>
      <c r="E3499" s="39" t="s">
        <v>3656</v>
      </c>
    </row>
    <row r="3500" spans="1:5" ht="25.5">
      <c r="A3500" s="35" t="s">
        <v>57</v>
      </c>
      <c r="E3500" s="40" t="s">
        <v>3657</v>
      </c>
    </row>
    <row r="3501" spans="1:5" ht="12.75">
      <c r="A3501" t="s">
        <v>58</v>
      </c>
      <c r="E3501" s="39" t="s">
        <v>5</v>
      </c>
    </row>
    <row r="3502" spans="1:16" ht="25.5">
      <c r="A3502" t="s">
        <v>50</v>
      </c>
      <c s="34" t="s">
        <v>3658</v>
      </c>
      <c s="34" t="s">
        <v>3659</v>
      </c>
      <c s="35" t="s">
        <v>5</v>
      </c>
      <c s="6" t="s">
        <v>3660</v>
      </c>
      <c s="36" t="s">
        <v>74</v>
      </c>
      <c s="37">
        <v>397.84</v>
      </c>
      <c s="36">
        <v>0</v>
      </c>
      <c s="36">
        <f>ROUND(G3502*H3502,6)</f>
      </c>
      <c r="L3502" s="38">
        <v>0</v>
      </c>
      <c s="32">
        <f>ROUND(ROUND(L3502,2)*ROUND(G3502,3),2)</f>
      </c>
      <c s="36" t="s">
        <v>184</v>
      </c>
      <c>
        <f>(M3502*21)/100</f>
      </c>
      <c t="s">
        <v>28</v>
      </c>
    </row>
    <row r="3503" spans="1:5" ht="38.25">
      <c r="A3503" s="35" t="s">
        <v>56</v>
      </c>
      <c r="E3503" s="39" t="s">
        <v>3661</v>
      </c>
    </row>
    <row r="3504" spans="1:5" ht="25.5">
      <c r="A3504" s="35" t="s">
        <v>57</v>
      </c>
      <c r="E3504" s="40" t="s">
        <v>3662</v>
      </c>
    </row>
    <row r="3505" spans="1:5" ht="12.75">
      <c r="A3505" t="s">
        <v>58</v>
      </c>
      <c r="E3505" s="39" t="s">
        <v>5</v>
      </c>
    </row>
    <row r="3506" spans="1:16" ht="12.75">
      <c r="A3506" t="s">
        <v>50</v>
      </c>
      <c s="34" t="s">
        <v>3663</v>
      </c>
      <c s="34" t="s">
        <v>3664</v>
      </c>
      <c s="35" t="s">
        <v>5</v>
      </c>
      <c s="6" t="s">
        <v>3665</v>
      </c>
      <c s="36" t="s">
        <v>74</v>
      </c>
      <c s="37">
        <v>795.68</v>
      </c>
      <c s="36">
        <v>1E-05</v>
      </c>
      <c s="36">
        <f>ROUND(G3506*H3506,6)</f>
      </c>
      <c r="L3506" s="38">
        <v>0</v>
      </c>
      <c s="32">
        <f>ROUND(ROUND(L3506,2)*ROUND(G3506,3),2)</f>
      </c>
      <c s="36" t="s">
        <v>184</v>
      </c>
      <c>
        <f>(M3506*21)/100</f>
      </c>
      <c t="s">
        <v>28</v>
      </c>
    </row>
    <row r="3507" spans="1:5" ht="12.75">
      <c r="A3507" s="35" t="s">
        <v>56</v>
      </c>
      <c r="E3507" s="39" t="s">
        <v>3665</v>
      </c>
    </row>
    <row r="3508" spans="1:5" ht="25.5">
      <c r="A3508" s="35" t="s">
        <v>57</v>
      </c>
      <c r="E3508" s="40" t="s">
        <v>3666</v>
      </c>
    </row>
    <row r="3509" spans="1:5" ht="12.75">
      <c r="A3509" t="s">
        <v>58</v>
      </c>
      <c r="E3509" s="39" t="s">
        <v>5</v>
      </c>
    </row>
    <row r="3510" spans="1:16" ht="25.5">
      <c r="A3510" t="s">
        <v>50</v>
      </c>
      <c s="34" t="s">
        <v>3667</v>
      </c>
      <c s="34" t="s">
        <v>3668</v>
      </c>
      <c s="35" t="s">
        <v>5</v>
      </c>
      <c s="6" t="s">
        <v>3669</v>
      </c>
      <c s="36" t="s">
        <v>74</v>
      </c>
      <c s="37">
        <v>5068.512</v>
      </c>
      <c s="36">
        <v>0.0002</v>
      </c>
      <c s="36">
        <f>ROUND(G3510*H3510,6)</f>
      </c>
      <c r="L3510" s="38">
        <v>0</v>
      </c>
      <c s="32">
        <f>ROUND(ROUND(L3510,2)*ROUND(G3510,3),2)</f>
      </c>
      <c s="36" t="s">
        <v>184</v>
      </c>
      <c>
        <f>(M3510*21)/100</f>
      </c>
      <c t="s">
        <v>28</v>
      </c>
    </row>
    <row r="3511" spans="1:5" ht="25.5">
      <c r="A3511" s="35" t="s">
        <v>56</v>
      </c>
      <c r="E3511" s="39" t="s">
        <v>3669</v>
      </c>
    </row>
    <row r="3512" spans="1:5" ht="12.75">
      <c r="A3512" s="35" t="s">
        <v>57</v>
      </c>
      <c r="E3512" s="40" t="s">
        <v>5</v>
      </c>
    </row>
    <row r="3513" spans="1:5" ht="12.75">
      <c r="A3513" t="s">
        <v>58</v>
      </c>
      <c r="E3513" s="39" t="s">
        <v>5</v>
      </c>
    </row>
    <row r="3514" spans="1:16" ht="25.5">
      <c r="A3514" t="s">
        <v>50</v>
      </c>
      <c s="34" t="s">
        <v>3670</v>
      </c>
      <c s="34" t="s">
        <v>3671</v>
      </c>
      <c s="35" t="s">
        <v>5</v>
      </c>
      <c s="6" t="s">
        <v>3672</v>
      </c>
      <c s="36" t="s">
        <v>74</v>
      </c>
      <c s="37">
        <v>737.91</v>
      </c>
      <c s="36">
        <v>2E-05</v>
      </c>
      <c s="36">
        <f>ROUND(G3514*H3514,6)</f>
      </c>
      <c r="L3514" s="38">
        <v>0</v>
      </c>
      <c s="32">
        <f>ROUND(ROUND(L3514,2)*ROUND(G3514,3),2)</f>
      </c>
      <c s="36" t="s">
        <v>184</v>
      </c>
      <c>
        <f>(M3514*21)/100</f>
      </c>
      <c t="s">
        <v>28</v>
      </c>
    </row>
    <row r="3515" spans="1:5" ht="25.5">
      <c r="A3515" s="35" t="s">
        <v>56</v>
      </c>
      <c r="E3515" s="39" t="s">
        <v>3672</v>
      </c>
    </row>
    <row r="3516" spans="1:5" ht="12.75">
      <c r="A3516" s="35" t="s">
        <v>57</v>
      </c>
      <c r="E3516" s="40" t="s">
        <v>5</v>
      </c>
    </row>
    <row r="3517" spans="1:5" ht="12.75">
      <c r="A3517" t="s">
        <v>58</v>
      </c>
      <c r="E3517" s="39" t="s">
        <v>5</v>
      </c>
    </row>
    <row r="3518" spans="1:16" ht="25.5">
      <c r="A3518" t="s">
        <v>50</v>
      </c>
      <c s="34" t="s">
        <v>3673</v>
      </c>
      <c s="34" t="s">
        <v>3674</v>
      </c>
      <c s="35" t="s">
        <v>5</v>
      </c>
      <c s="6" t="s">
        <v>3675</v>
      </c>
      <c s="36" t="s">
        <v>74</v>
      </c>
      <c s="37">
        <v>713.96</v>
      </c>
      <c s="36">
        <v>1E-05</v>
      </c>
      <c s="36">
        <f>ROUND(G3518*H3518,6)</f>
      </c>
      <c r="L3518" s="38">
        <v>0</v>
      </c>
      <c s="32">
        <f>ROUND(ROUND(L3518,2)*ROUND(G3518,3),2)</f>
      </c>
      <c s="36" t="s">
        <v>184</v>
      </c>
      <c>
        <f>(M3518*21)/100</f>
      </c>
      <c t="s">
        <v>28</v>
      </c>
    </row>
    <row r="3519" spans="1:5" ht="25.5">
      <c r="A3519" s="35" t="s">
        <v>56</v>
      </c>
      <c r="E3519" s="39" t="s">
        <v>3675</v>
      </c>
    </row>
    <row r="3520" spans="1:5" ht="12.75">
      <c r="A3520" s="35" t="s">
        <v>57</v>
      </c>
      <c r="E3520" s="40" t="s">
        <v>5</v>
      </c>
    </row>
    <row r="3521" spans="1:5" ht="12.75">
      <c r="A3521" t="s">
        <v>58</v>
      </c>
      <c r="E3521" s="39" t="s">
        <v>5</v>
      </c>
    </row>
    <row r="3522" spans="1:16" ht="12.75">
      <c r="A3522" t="s">
        <v>50</v>
      </c>
      <c s="34" t="s">
        <v>3676</v>
      </c>
      <c s="34" t="s">
        <v>3677</v>
      </c>
      <c s="35" t="s">
        <v>5</v>
      </c>
      <c s="6" t="s">
        <v>3678</v>
      </c>
      <c s="36" t="s">
        <v>74</v>
      </c>
      <c s="37">
        <v>1273.6</v>
      </c>
      <c s="36">
        <v>1E-05</v>
      </c>
      <c s="36">
        <f>ROUND(G3522*H3522,6)</f>
      </c>
      <c r="L3522" s="38">
        <v>0</v>
      </c>
      <c s="32">
        <f>ROUND(ROUND(L3522,2)*ROUND(G3522,3),2)</f>
      </c>
      <c s="36" t="s">
        <v>184</v>
      </c>
      <c>
        <f>(M3522*21)/100</f>
      </c>
      <c t="s">
        <v>28</v>
      </c>
    </row>
    <row r="3523" spans="1:5" ht="12.75">
      <c r="A3523" s="35" t="s">
        <v>56</v>
      </c>
      <c r="E3523" s="39" t="s">
        <v>3678</v>
      </c>
    </row>
    <row r="3524" spans="1:5" ht="12.75">
      <c r="A3524" s="35" t="s">
        <v>57</v>
      </c>
      <c r="E3524" s="40" t="s">
        <v>5</v>
      </c>
    </row>
    <row r="3525" spans="1:5" ht="12.75">
      <c r="A3525" t="s">
        <v>58</v>
      </c>
      <c r="E3525" s="39" t="s">
        <v>5</v>
      </c>
    </row>
    <row r="3526" spans="1:16" ht="12.75">
      <c r="A3526" t="s">
        <v>50</v>
      </c>
      <c s="34" t="s">
        <v>3679</v>
      </c>
      <c s="34" t="s">
        <v>3680</v>
      </c>
      <c s="35" t="s">
        <v>5</v>
      </c>
      <c s="6" t="s">
        <v>3681</v>
      </c>
      <c s="36" t="s">
        <v>74</v>
      </c>
      <c s="37">
        <v>290.4</v>
      </c>
      <c s="36">
        <v>1E-05</v>
      </c>
      <c s="36">
        <f>ROUND(G3526*H3526,6)</f>
      </c>
      <c r="L3526" s="38">
        <v>0</v>
      </c>
      <c s="32">
        <f>ROUND(ROUND(L3526,2)*ROUND(G3526,3),2)</f>
      </c>
      <c s="36" t="s">
        <v>184</v>
      </c>
      <c>
        <f>(M3526*21)/100</f>
      </c>
      <c t="s">
        <v>28</v>
      </c>
    </row>
    <row r="3527" spans="1:5" ht="12.75">
      <c r="A3527" s="35" t="s">
        <v>56</v>
      </c>
      <c r="E3527" s="39" t="s">
        <v>3681</v>
      </c>
    </row>
    <row r="3528" spans="1:5" ht="12.75">
      <c r="A3528" s="35" t="s">
        <v>57</v>
      </c>
      <c r="E3528" s="40" t="s">
        <v>5</v>
      </c>
    </row>
    <row r="3529" spans="1:5" ht="12.75">
      <c r="A3529" t="s">
        <v>58</v>
      </c>
      <c r="E3529" s="39" t="s">
        <v>5</v>
      </c>
    </row>
    <row r="3530" spans="1:16" ht="25.5">
      <c r="A3530" t="s">
        <v>50</v>
      </c>
      <c s="34" t="s">
        <v>3682</v>
      </c>
      <c s="34" t="s">
        <v>3683</v>
      </c>
      <c s="35" t="s">
        <v>5</v>
      </c>
      <c s="6" t="s">
        <v>3684</v>
      </c>
      <c s="36" t="s">
        <v>74</v>
      </c>
      <c s="37">
        <v>6306.528</v>
      </c>
      <c s="36">
        <v>0.00028</v>
      </c>
      <c s="36">
        <f>ROUND(G3530*H3530,6)</f>
      </c>
      <c r="L3530" s="38">
        <v>0</v>
      </c>
      <c s="32">
        <f>ROUND(ROUND(L3530,2)*ROUND(G3530,3),2)</f>
      </c>
      <c s="36" t="s">
        <v>184</v>
      </c>
      <c>
        <f>(M3530*21)/100</f>
      </c>
      <c t="s">
        <v>28</v>
      </c>
    </row>
    <row r="3531" spans="1:5" ht="25.5">
      <c r="A3531" s="35" t="s">
        <v>56</v>
      </c>
      <c r="E3531" s="39" t="s">
        <v>3684</v>
      </c>
    </row>
    <row r="3532" spans="1:5" ht="408">
      <c r="A3532" s="35" t="s">
        <v>57</v>
      </c>
      <c r="E3532" s="42" t="s">
        <v>3685</v>
      </c>
    </row>
    <row r="3533" spans="1:5" ht="12.75">
      <c r="A3533" t="s">
        <v>58</v>
      </c>
      <c r="E3533" s="39" t="s">
        <v>5</v>
      </c>
    </row>
    <row r="3534" spans="1:16" ht="25.5">
      <c r="A3534" t="s">
        <v>50</v>
      </c>
      <c s="34" t="s">
        <v>3686</v>
      </c>
      <c s="34" t="s">
        <v>3687</v>
      </c>
      <c s="35" t="s">
        <v>5</v>
      </c>
      <c s="6" t="s">
        <v>3688</v>
      </c>
      <c s="36" t="s">
        <v>74</v>
      </c>
      <c s="37">
        <v>946.59</v>
      </c>
      <c s="36">
        <v>0.00029</v>
      </c>
      <c s="36">
        <f>ROUND(G3534*H3534,6)</f>
      </c>
      <c r="L3534" s="38">
        <v>0</v>
      </c>
      <c s="32">
        <f>ROUND(ROUND(L3534,2)*ROUND(G3534,3),2)</f>
      </c>
      <c s="36" t="s">
        <v>184</v>
      </c>
      <c>
        <f>(M3534*21)/100</f>
      </c>
      <c t="s">
        <v>28</v>
      </c>
    </row>
    <row r="3535" spans="1:5" ht="25.5">
      <c r="A3535" s="35" t="s">
        <v>56</v>
      </c>
      <c r="E3535" s="39" t="s">
        <v>3688</v>
      </c>
    </row>
    <row r="3536" spans="1:5" ht="344.25">
      <c r="A3536" s="35" t="s">
        <v>57</v>
      </c>
      <c r="E3536" s="42" t="s">
        <v>3689</v>
      </c>
    </row>
    <row r="3537" spans="1:5" ht="12.75">
      <c r="A3537" t="s">
        <v>58</v>
      </c>
      <c r="E3537" s="39" t="s">
        <v>5</v>
      </c>
    </row>
    <row r="3538" spans="1:13" ht="12.75">
      <c r="A3538" t="s">
        <v>47</v>
      </c>
      <c r="C3538" s="31" t="s">
        <v>2889</v>
      </c>
      <c r="E3538" s="33" t="s">
        <v>3690</v>
      </c>
      <c r="J3538" s="32">
        <f>0</f>
      </c>
      <c s="32">
        <f>0</f>
      </c>
      <c s="32">
        <f>0+L3539+L3543+L3547</f>
      </c>
      <c s="32">
        <f>0+M3539+M3543+M3547</f>
      </c>
    </row>
    <row r="3539" spans="1:16" ht="25.5">
      <c r="A3539" t="s">
        <v>50</v>
      </c>
      <c s="34" t="s">
        <v>3691</v>
      </c>
      <c s="34" t="s">
        <v>3692</v>
      </c>
      <c s="35" t="s">
        <v>5</v>
      </c>
      <c s="6" t="s">
        <v>3693</v>
      </c>
      <c s="36" t="s">
        <v>93</v>
      </c>
      <c s="37">
        <v>41.3</v>
      </c>
      <c s="36">
        <v>0.00075</v>
      </c>
      <c s="36">
        <f>ROUND(G3539*H3539,6)</f>
      </c>
      <c r="L3539" s="38">
        <v>0</v>
      </c>
      <c s="32">
        <f>ROUND(ROUND(L3539,2)*ROUND(G3539,3),2)</f>
      </c>
      <c s="36" t="s">
        <v>184</v>
      </c>
      <c>
        <f>(M3539*21)/100</f>
      </c>
      <c t="s">
        <v>28</v>
      </c>
    </row>
    <row r="3540" spans="1:5" ht="25.5">
      <c r="A3540" s="35" t="s">
        <v>56</v>
      </c>
      <c r="E3540" s="39" t="s">
        <v>3693</v>
      </c>
    </row>
    <row r="3541" spans="1:5" ht="25.5">
      <c r="A3541" s="35" t="s">
        <v>57</v>
      </c>
      <c r="E3541" s="40" t="s">
        <v>3694</v>
      </c>
    </row>
    <row r="3542" spans="1:5" ht="12.75">
      <c r="A3542" t="s">
        <v>58</v>
      </c>
      <c r="E3542" s="39" t="s">
        <v>5</v>
      </c>
    </row>
    <row r="3543" spans="1:16" ht="25.5">
      <c r="A3543" t="s">
        <v>50</v>
      </c>
      <c s="34" t="s">
        <v>3695</v>
      </c>
      <c s="34" t="s">
        <v>3696</v>
      </c>
      <c s="35" t="s">
        <v>5</v>
      </c>
      <c s="6" t="s">
        <v>3697</v>
      </c>
      <c s="36" t="s">
        <v>74</v>
      </c>
      <c s="37">
        <v>10</v>
      </c>
      <c s="36">
        <v>0.01327</v>
      </c>
      <c s="36">
        <f>ROUND(G3543*H3543,6)</f>
      </c>
      <c r="L3543" s="38">
        <v>0</v>
      </c>
      <c s="32">
        <f>ROUND(ROUND(L3543,2)*ROUND(G3543,3),2)</f>
      </c>
      <c s="36" t="s">
        <v>184</v>
      </c>
      <c>
        <f>(M3543*21)/100</f>
      </c>
      <c t="s">
        <v>28</v>
      </c>
    </row>
    <row r="3544" spans="1:5" ht="38.25">
      <c r="A3544" s="35" t="s">
        <v>56</v>
      </c>
      <c r="E3544" s="39" t="s">
        <v>3698</v>
      </c>
    </row>
    <row r="3545" spans="1:5" ht="25.5">
      <c r="A3545" s="35" t="s">
        <v>57</v>
      </c>
      <c r="E3545" s="40" t="s">
        <v>3699</v>
      </c>
    </row>
    <row r="3546" spans="1:5" ht="12.75">
      <c r="A3546" t="s">
        <v>58</v>
      </c>
      <c r="E3546" s="39" t="s">
        <v>5</v>
      </c>
    </row>
    <row r="3547" spans="1:16" ht="25.5">
      <c r="A3547" t="s">
        <v>50</v>
      </c>
      <c s="34" t="s">
        <v>3700</v>
      </c>
      <c s="34" t="s">
        <v>3701</v>
      </c>
      <c s="35" t="s">
        <v>5</v>
      </c>
      <c s="6" t="s">
        <v>3702</v>
      </c>
      <c s="36" t="s">
        <v>74</v>
      </c>
      <c s="37">
        <v>388.6</v>
      </c>
      <c s="36">
        <v>0.01705</v>
      </c>
      <c s="36">
        <f>ROUND(G3547*H3547,6)</f>
      </c>
      <c r="L3547" s="38">
        <v>0</v>
      </c>
      <c s="32">
        <f>ROUND(ROUND(L3547,2)*ROUND(G3547,3),2)</f>
      </c>
      <c s="36" t="s">
        <v>184</v>
      </c>
      <c>
        <f>(M3547*21)/100</f>
      </c>
      <c t="s">
        <v>28</v>
      </c>
    </row>
    <row r="3548" spans="1:5" ht="25.5">
      <c r="A3548" s="35" t="s">
        <v>56</v>
      </c>
      <c r="E3548" s="39" t="s">
        <v>3702</v>
      </c>
    </row>
    <row r="3549" spans="1:5" ht="25.5">
      <c r="A3549" s="35" t="s">
        <v>57</v>
      </c>
      <c r="E3549" s="40" t="s">
        <v>3703</v>
      </c>
    </row>
    <row r="3550" spans="1:5" ht="12.75">
      <c r="A3550" t="s">
        <v>58</v>
      </c>
      <c r="E3550" s="39" t="s">
        <v>5</v>
      </c>
    </row>
    <row r="3551" spans="1:13" ht="12.75">
      <c r="A3551" t="s">
        <v>47</v>
      </c>
      <c r="C3551" s="31" t="s">
        <v>2895</v>
      </c>
      <c r="E3551" s="33" t="s">
        <v>3704</v>
      </c>
      <c r="J3551" s="32">
        <f>0</f>
      </c>
      <c s="32">
        <f>0</f>
      </c>
      <c s="32">
        <f>0+L3552+L3556+L3560+L3564</f>
      </c>
      <c s="32">
        <f>0+M3552+M3556+M3560+M3564</f>
      </c>
    </row>
    <row r="3552" spans="1:16" ht="25.5">
      <c r="A3552" t="s">
        <v>50</v>
      </c>
      <c s="34" t="s">
        <v>3705</v>
      </c>
      <c s="34" t="s">
        <v>3706</v>
      </c>
      <c s="35" t="s">
        <v>5</v>
      </c>
      <c s="6" t="s">
        <v>3707</v>
      </c>
      <c s="36" t="s">
        <v>74</v>
      </c>
      <c s="37">
        <v>173.855</v>
      </c>
      <c s="36">
        <v>0</v>
      </c>
      <c s="36">
        <f>ROUND(G3552*H3552,6)</f>
      </c>
      <c r="L3552" s="38">
        <v>0</v>
      </c>
      <c s="32">
        <f>ROUND(ROUND(L3552,2)*ROUND(G3552,3),2)</f>
      </c>
      <c s="36" t="s">
        <v>184</v>
      </c>
      <c>
        <f>(M3552*21)/100</f>
      </c>
      <c t="s">
        <v>28</v>
      </c>
    </row>
    <row r="3553" spans="1:5" ht="25.5">
      <c r="A3553" s="35" t="s">
        <v>56</v>
      </c>
      <c r="E3553" s="39" t="s">
        <v>3707</v>
      </c>
    </row>
    <row r="3554" spans="1:5" ht="63.75">
      <c r="A3554" s="35" t="s">
        <v>57</v>
      </c>
      <c r="E3554" s="40" t="s">
        <v>3708</v>
      </c>
    </row>
    <row r="3555" spans="1:5" ht="12.75">
      <c r="A3555" t="s">
        <v>58</v>
      </c>
      <c r="E3555" s="39" t="s">
        <v>5</v>
      </c>
    </row>
    <row r="3556" spans="1:16" ht="12.75">
      <c r="A3556" t="s">
        <v>50</v>
      </c>
      <c s="34" t="s">
        <v>3709</v>
      </c>
      <c s="34" t="s">
        <v>3710</v>
      </c>
      <c s="35" t="s">
        <v>5</v>
      </c>
      <c s="6" t="s">
        <v>3711</v>
      </c>
      <c s="36" t="s">
        <v>957</v>
      </c>
      <c s="37">
        <v>61.892</v>
      </c>
      <c s="36">
        <v>0.001</v>
      </c>
      <c s="36">
        <f>ROUND(G3556*H3556,6)</f>
      </c>
      <c r="L3556" s="38">
        <v>0</v>
      </c>
      <c s="32">
        <f>ROUND(ROUND(L3556,2)*ROUND(G3556,3),2)</f>
      </c>
      <c s="36" t="s">
        <v>184</v>
      </c>
      <c>
        <f>(M3556*21)/100</f>
      </c>
      <c t="s">
        <v>28</v>
      </c>
    </row>
    <row r="3557" spans="1:5" ht="12.75">
      <c r="A3557" s="35" t="s">
        <v>56</v>
      </c>
      <c r="E3557" s="39" t="s">
        <v>3711</v>
      </c>
    </row>
    <row r="3558" spans="1:5" ht="25.5">
      <c r="A3558" s="35" t="s">
        <v>57</v>
      </c>
      <c r="E3558" s="40" t="s">
        <v>3712</v>
      </c>
    </row>
    <row r="3559" spans="1:5" ht="12.75">
      <c r="A3559" t="s">
        <v>58</v>
      </c>
      <c r="E3559" s="39" t="s">
        <v>5</v>
      </c>
    </row>
    <row r="3560" spans="1:16" ht="25.5">
      <c r="A3560" t="s">
        <v>50</v>
      </c>
      <c s="34" t="s">
        <v>3713</v>
      </c>
      <c s="34" t="s">
        <v>3714</v>
      </c>
      <c s="35" t="s">
        <v>5</v>
      </c>
      <c s="6" t="s">
        <v>3715</v>
      </c>
      <c s="36" t="s">
        <v>74</v>
      </c>
      <c s="37">
        <v>173.855</v>
      </c>
      <c s="36">
        <v>0</v>
      </c>
      <c s="36">
        <f>ROUND(G3560*H3560,6)</f>
      </c>
      <c r="L3560" s="38">
        <v>0</v>
      </c>
      <c s="32">
        <f>ROUND(ROUND(L3560,2)*ROUND(G3560,3),2)</f>
      </c>
      <c s="36" t="s">
        <v>184</v>
      </c>
      <c>
        <f>(M3560*21)/100</f>
      </c>
      <c t="s">
        <v>28</v>
      </c>
    </row>
    <row r="3561" spans="1:5" ht="25.5">
      <c r="A3561" s="35" t="s">
        <v>56</v>
      </c>
      <c r="E3561" s="39" t="s">
        <v>3715</v>
      </c>
    </row>
    <row r="3562" spans="1:5" ht="63.75">
      <c r="A3562" s="35" t="s">
        <v>57</v>
      </c>
      <c r="E3562" s="40" t="s">
        <v>3708</v>
      </c>
    </row>
    <row r="3563" spans="1:5" ht="12.75">
      <c r="A3563" t="s">
        <v>58</v>
      </c>
      <c r="E3563" s="39" t="s">
        <v>5</v>
      </c>
    </row>
    <row r="3564" spans="1:16" ht="12.75">
      <c r="A3564" t="s">
        <v>50</v>
      </c>
      <c s="34" t="s">
        <v>3716</v>
      </c>
      <c s="34" t="s">
        <v>3717</v>
      </c>
      <c s="35" t="s">
        <v>5</v>
      </c>
      <c s="6" t="s">
        <v>3718</v>
      </c>
      <c s="36" t="s">
        <v>957</v>
      </c>
      <c s="37">
        <v>30.598</v>
      </c>
      <c s="36">
        <v>0.001</v>
      </c>
      <c s="36">
        <f>ROUND(G3564*H3564,6)</f>
      </c>
      <c r="L3564" s="38">
        <v>0</v>
      </c>
      <c s="32">
        <f>ROUND(ROUND(L3564,2)*ROUND(G3564,3),2)</f>
      </c>
      <c s="36" t="s">
        <v>184</v>
      </c>
      <c>
        <f>(M3564*21)/100</f>
      </c>
      <c t="s">
        <v>28</v>
      </c>
    </row>
    <row r="3565" spans="1:5" ht="12.75">
      <c r="A3565" s="35" t="s">
        <v>56</v>
      </c>
      <c r="E3565" s="39" t="s">
        <v>3718</v>
      </c>
    </row>
    <row r="3566" spans="1:5" ht="25.5">
      <c r="A3566" s="35" t="s">
        <v>57</v>
      </c>
      <c r="E3566" s="40" t="s">
        <v>3719</v>
      </c>
    </row>
    <row r="3567" spans="1:5" ht="12.75">
      <c r="A3567" t="s">
        <v>58</v>
      </c>
      <c r="E3567" s="39" t="s">
        <v>5</v>
      </c>
    </row>
    <row r="3568" spans="1:13" ht="12.75">
      <c r="A3568" t="s">
        <v>47</v>
      </c>
      <c r="C3568" s="31" t="s">
        <v>78</v>
      </c>
      <c r="E3568" s="33" t="s">
        <v>705</v>
      </c>
      <c r="J3568" s="32">
        <f>0</f>
      </c>
      <c s="32">
        <f>0</f>
      </c>
      <c s="32">
        <f>0+L3569+L3573+L3577+L3581+L3585+L3589+L3593+L3597+L3601+L3605+L3609+L3613+L3617+L3621+L3625+L3629+L3633+L3637+L3641+L3645+L3649+L3653+L3657+L3661+L3665+L3669+L3673+L3677+L3681+L3685+L3689+L3693+L3697+L3701+L3705+L3709+L3713+L3717+L3721+L3725+L3729+L3733+L3737+L3741+L3745+L3749+L3753+L3757+L3761+L3765+L3769+L3773+L3777+L3781+L3785+L3789+L3793+L3797+L3801+L3805+L3809+L3813+L3817+L3821+L3825+L3829+L3833+L3837+L3841+L3845+L3849+L3853+L3857+L3861+L3865+L3869+L3873+L3877+L3881+L3885+L3889+L3893+L3897+L3901+L3905+L3909+L3913+L3917+L3921+L3925+L3929+L3933+L3937+L3941+L3945+L3949+L3953+L3957+L3961+L3965+L3969+L3973+L3977+L3981+L3985+L3989+L3993+L3997+L4001+L4005+L4009+L4013+L4017+L4021+L4025+L4029+L4033+L4037+L4041+L4045+L4049+L4053+L4057+L4061+L4065+L4069+L4073+L4077+L4081+L4085+L4089+L4093+L4097+L4101</f>
      </c>
      <c s="32">
        <f>0+M3569+M3573+M3577+M3581+M3585+M3589+M3593+M3597+M3601+M3605+M3609+M3613+M3617+M3621+M3625+M3629+M3633+M3637+M3641+M3645+M3649+M3653+M3657+M3661+M3665+M3669+M3673+M3677+M3681+M3685+M3689+M3693+M3697+M3701+M3705+M3709+M3713+M3717+M3721+M3725+M3729+M3733+M3737+M3741+M3745+M3749+M3753+M3757+M3761+M3765+M3769+M3773+M3777+M3781+M3785+M3789+M3793+M3797+M3801+M3805+M3809+M3813+M3817+M3821+M3825+M3829+M3833+M3837+M3841+M3845+M3849+M3853+M3857+M3861+M3865+M3869+M3873+M3877+M3881+M3885+M3889+M3893+M3897+M3901+M3905+M3909+M3913+M3917+M3921+M3925+M3929+M3933+M3937+M3941+M3945+M3949+M3953+M3957+M3961+M3965+M3969+M3973+M3977+M3981+M3985+M3989+M3993+M3997+M4001+M4005+M4009+M4013+M4017+M4021+M4025+M4029+M4033+M4037+M4041+M4045+M4049+M4053+M4057+M4061+M4065+M4069+M4073+M4077+M4081+M4085+M4089+M4093+M4097+M4101</f>
      </c>
    </row>
    <row r="3569" spans="1:16" ht="25.5">
      <c r="A3569" t="s">
        <v>50</v>
      </c>
      <c s="34" t="s">
        <v>3720</v>
      </c>
      <c s="34" t="s">
        <v>3721</v>
      </c>
      <c s="35" t="s">
        <v>5</v>
      </c>
      <c s="6" t="s">
        <v>3722</v>
      </c>
      <c s="36" t="s">
        <v>445</v>
      </c>
      <c s="37">
        <v>2.874</v>
      </c>
      <c s="36">
        <v>0</v>
      </c>
      <c s="36">
        <f>ROUND(G3569*H3569,6)</f>
      </c>
      <c r="L3569" s="38">
        <v>0</v>
      </c>
      <c s="32">
        <f>ROUND(ROUND(L3569,2)*ROUND(G3569,3),2)</f>
      </c>
      <c s="36" t="s">
        <v>184</v>
      </c>
      <c>
        <f>(M3569*21)/100</f>
      </c>
      <c t="s">
        <v>28</v>
      </c>
    </row>
    <row r="3570" spans="1:5" ht="25.5">
      <c r="A3570" s="35" t="s">
        <v>56</v>
      </c>
      <c r="E3570" s="39" t="s">
        <v>3722</v>
      </c>
    </row>
    <row r="3571" spans="1:5" ht="25.5">
      <c r="A3571" s="35" t="s">
        <v>57</v>
      </c>
      <c r="E3571" s="40" t="s">
        <v>3723</v>
      </c>
    </row>
    <row r="3572" spans="1:5" ht="12.75">
      <c r="A3572" t="s">
        <v>58</v>
      </c>
      <c r="E3572" s="39" t="s">
        <v>5</v>
      </c>
    </row>
    <row r="3573" spans="1:16" ht="25.5">
      <c r="A3573" t="s">
        <v>50</v>
      </c>
      <c s="34" t="s">
        <v>3724</v>
      </c>
      <c s="34" t="s">
        <v>3725</v>
      </c>
      <c s="35" t="s">
        <v>5</v>
      </c>
      <c s="6" t="s">
        <v>3726</v>
      </c>
      <c s="36" t="s">
        <v>445</v>
      </c>
      <c s="37">
        <v>0.3</v>
      </c>
      <c s="36">
        <v>0</v>
      </c>
      <c s="36">
        <f>ROUND(G3573*H3573,6)</f>
      </c>
      <c r="L3573" s="38">
        <v>0</v>
      </c>
      <c s="32">
        <f>ROUND(ROUND(L3573,2)*ROUND(G3573,3),2)</f>
      </c>
      <c s="36" t="s">
        <v>184</v>
      </c>
      <c>
        <f>(M3573*21)/100</f>
      </c>
      <c t="s">
        <v>28</v>
      </c>
    </row>
    <row r="3574" spans="1:5" ht="25.5">
      <c r="A3574" s="35" t="s">
        <v>56</v>
      </c>
      <c r="E3574" s="39" t="s">
        <v>3726</v>
      </c>
    </row>
    <row r="3575" spans="1:5" ht="25.5">
      <c r="A3575" s="35" t="s">
        <v>57</v>
      </c>
      <c r="E3575" s="40" t="s">
        <v>3727</v>
      </c>
    </row>
    <row r="3576" spans="1:5" ht="12.75">
      <c r="A3576" t="s">
        <v>58</v>
      </c>
      <c r="E3576" s="39" t="s">
        <v>5</v>
      </c>
    </row>
    <row r="3577" spans="1:16" ht="25.5">
      <c r="A3577" t="s">
        <v>50</v>
      </c>
      <c s="34" t="s">
        <v>3728</v>
      </c>
      <c s="34" t="s">
        <v>3729</v>
      </c>
      <c s="35" t="s">
        <v>5</v>
      </c>
      <c s="6" t="s">
        <v>3730</v>
      </c>
      <c s="36" t="s">
        <v>470</v>
      </c>
      <c s="37">
        <v>24.32</v>
      </c>
      <c s="36">
        <v>0</v>
      </c>
      <c s="36">
        <f>ROUND(G3577*H3577,6)</f>
      </c>
      <c r="L3577" s="38">
        <v>0</v>
      </c>
      <c s="32">
        <f>ROUND(ROUND(L3577,2)*ROUND(G3577,3),2)</f>
      </c>
      <c s="36" t="s">
        <v>184</v>
      </c>
      <c>
        <f>(M3577*21)/100</f>
      </c>
      <c t="s">
        <v>28</v>
      </c>
    </row>
    <row r="3578" spans="1:5" ht="25.5">
      <c r="A3578" s="35" t="s">
        <v>56</v>
      </c>
      <c r="E3578" s="39" t="s">
        <v>3730</v>
      </c>
    </row>
    <row r="3579" spans="1:5" ht="89.25">
      <c r="A3579" s="35" t="s">
        <v>57</v>
      </c>
      <c r="E3579" s="40" t="s">
        <v>3731</v>
      </c>
    </row>
    <row r="3580" spans="1:5" ht="12.75">
      <c r="A3580" t="s">
        <v>58</v>
      </c>
      <c r="E3580" s="39" t="s">
        <v>5</v>
      </c>
    </row>
    <row r="3581" spans="1:16" ht="25.5">
      <c r="A3581" t="s">
        <v>50</v>
      </c>
      <c s="34" t="s">
        <v>3732</v>
      </c>
      <c s="34" t="s">
        <v>3733</v>
      </c>
      <c s="35" t="s">
        <v>5</v>
      </c>
      <c s="6" t="s">
        <v>3734</v>
      </c>
      <c s="36" t="s">
        <v>54</v>
      </c>
      <c s="37">
        <v>2</v>
      </c>
      <c s="36">
        <v>0</v>
      </c>
      <c s="36">
        <f>ROUND(G3581*H3581,6)</f>
      </c>
      <c r="L3581" s="38">
        <v>0</v>
      </c>
      <c s="32">
        <f>ROUND(ROUND(L3581,2)*ROUND(G3581,3),2)</f>
      </c>
      <c s="36" t="s">
        <v>184</v>
      </c>
      <c>
        <f>(M3581*21)/100</f>
      </c>
      <c t="s">
        <v>28</v>
      </c>
    </row>
    <row r="3582" spans="1:5" ht="25.5">
      <c r="A3582" s="35" t="s">
        <v>56</v>
      </c>
      <c r="E3582" s="39" t="s">
        <v>3734</v>
      </c>
    </row>
    <row r="3583" spans="1:5" ht="12.75">
      <c r="A3583" s="35" t="s">
        <v>57</v>
      </c>
      <c r="E3583" s="40" t="s">
        <v>5</v>
      </c>
    </row>
    <row r="3584" spans="1:5" ht="12.75">
      <c r="A3584" t="s">
        <v>58</v>
      </c>
      <c r="E3584" s="39" t="s">
        <v>5</v>
      </c>
    </row>
    <row r="3585" spans="1:16" ht="25.5">
      <c r="A3585" t="s">
        <v>50</v>
      </c>
      <c s="34" t="s">
        <v>3735</v>
      </c>
      <c s="34" t="s">
        <v>3736</v>
      </c>
      <c s="35" t="s">
        <v>5</v>
      </c>
      <c s="6" t="s">
        <v>3737</v>
      </c>
      <c s="36" t="s">
        <v>74</v>
      </c>
      <c s="37">
        <v>605.02</v>
      </c>
      <c s="36">
        <v>0</v>
      </c>
      <c s="36">
        <f>ROUND(G3585*H3585,6)</f>
      </c>
      <c r="L3585" s="38">
        <v>0</v>
      </c>
      <c s="32">
        <f>ROUND(ROUND(L3585,2)*ROUND(G3585,3),2)</f>
      </c>
      <c s="36" t="s">
        <v>184</v>
      </c>
      <c>
        <f>(M3585*21)/100</f>
      </c>
      <c t="s">
        <v>28</v>
      </c>
    </row>
    <row r="3586" spans="1:5" ht="25.5">
      <c r="A3586" s="35" t="s">
        <v>56</v>
      </c>
      <c r="E3586" s="39" t="s">
        <v>3737</v>
      </c>
    </row>
    <row r="3587" spans="1:5" ht="12.75">
      <c r="A3587" s="35" t="s">
        <v>57</v>
      </c>
      <c r="E3587" s="40" t="s">
        <v>5</v>
      </c>
    </row>
    <row r="3588" spans="1:5" ht="12.75">
      <c r="A3588" t="s">
        <v>58</v>
      </c>
      <c r="E3588" s="39" t="s">
        <v>5</v>
      </c>
    </row>
    <row r="3589" spans="1:16" ht="12.75">
      <c r="A3589" t="s">
        <v>50</v>
      </c>
      <c s="34" t="s">
        <v>3738</v>
      </c>
      <c s="34" t="s">
        <v>3739</v>
      </c>
      <c s="35" t="s">
        <v>5</v>
      </c>
      <c s="6" t="s">
        <v>3740</v>
      </c>
      <c s="36" t="s">
        <v>93</v>
      </c>
      <c s="37">
        <v>53.6</v>
      </c>
      <c s="36">
        <v>0</v>
      </c>
      <c s="36">
        <f>ROUND(G3589*H3589,6)</f>
      </c>
      <c r="L3589" s="38">
        <v>0</v>
      </c>
      <c s="32">
        <f>ROUND(ROUND(L3589,2)*ROUND(G3589,3),2)</f>
      </c>
      <c s="36" t="s">
        <v>184</v>
      </c>
      <c>
        <f>(M3589*21)/100</f>
      </c>
      <c t="s">
        <v>28</v>
      </c>
    </row>
    <row r="3590" spans="1:5" ht="12.75">
      <c r="A3590" s="35" t="s">
        <v>56</v>
      </c>
      <c r="E3590" s="39" t="s">
        <v>3740</v>
      </c>
    </row>
    <row r="3591" spans="1:5" ht="25.5">
      <c r="A3591" s="35" t="s">
        <v>57</v>
      </c>
      <c r="E3591" s="40" t="s">
        <v>3741</v>
      </c>
    </row>
    <row r="3592" spans="1:5" ht="12.75">
      <c r="A3592" t="s">
        <v>58</v>
      </c>
      <c r="E3592" s="39" t="s">
        <v>5</v>
      </c>
    </row>
    <row r="3593" spans="1:16" ht="25.5">
      <c r="A3593" t="s">
        <v>50</v>
      </c>
      <c s="34" t="s">
        <v>3742</v>
      </c>
      <c s="34" t="s">
        <v>3743</v>
      </c>
      <c s="35" t="s">
        <v>5</v>
      </c>
      <c s="6" t="s">
        <v>3744</v>
      </c>
      <c s="36" t="s">
        <v>445</v>
      </c>
      <c s="37">
        <v>1.443</v>
      </c>
      <c s="36">
        <v>0</v>
      </c>
      <c s="36">
        <f>ROUND(G3593*H3593,6)</f>
      </c>
      <c r="L3593" s="38">
        <v>0</v>
      </c>
      <c s="32">
        <f>ROUND(ROUND(L3593,2)*ROUND(G3593,3),2)</f>
      </c>
      <c s="36" t="s">
        <v>184</v>
      </c>
      <c>
        <f>(M3593*21)/100</f>
      </c>
      <c t="s">
        <v>28</v>
      </c>
    </row>
    <row r="3594" spans="1:5" ht="25.5">
      <c r="A3594" s="35" t="s">
        <v>56</v>
      </c>
      <c r="E3594" s="39" t="s">
        <v>3744</v>
      </c>
    </row>
    <row r="3595" spans="1:5" ht="89.25">
      <c r="A3595" s="35" t="s">
        <v>57</v>
      </c>
      <c r="E3595" s="42" t="s">
        <v>3745</v>
      </c>
    </row>
    <row r="3596" spans="1:5" ht="12.75">
      <c r="A3596" t="s">
        <v>58</v>
      </c>
      <c r="E3596" s="39" t="s">
        <v>5</v>
      </c>
    </row>
    <row r="3597" spans="1:16" ht="25.5">
      <c r="A3597" t="s">
        <v>50</v>
      </c>
      <c s="34" t="s">
        <v>3746</v>
      </c>
      <c s="34" t="s">
        <v>3747</v>
      </c>
      <c s="35" t="s">
        <v>5</v>
      </c>
      <c s="6" t="s">
        <v>3748</v>
      </c>
      <c s="36" t="s">
        <v>445</v>
      </c>
      <c s="37">
        <v>117.321</v>
      </c>
      <c s="36">
        <v>0</v>
      </c>
      <c s="36">
        <f>ROUND(G3597*H3597,6)</f>
      </c>
      <c r="L3597" s="38">
        <v>0</v>
      </c>
      <c s="32">
        <f>ROUND(ROUND(L3597,2)*ROUND(G3597,3),2)</f>
      </c>
      <c s="36" t="s">
        <v>184</v>
      </c>
      <c>
        <f>(M3597*21)/100</f>
      </c>
      <c t="s">
        <v>28</v>
      </c>
    </row>
    <row r="3598" spans="1:5" ht="25.5">
      <c r="A3598" s="35" t="s">
        <v>56</v>
      </c>
      <c r="E3598" s="39" t="s">
        <v>3748</v>
      </c>
    </row>
    <row r="3599" spans="1:5" ht="12.75">
      <c r="A3599" s="35" t="s">
        <v>57</v>
      </c>
      <c r="E3599" s="40" t="s">
        <v>5</v>
      </c>
    </row>
    <row r="3600" spans="1:5" ht="12.75">
      <c r="A3600" t="s">
        <v>58</v>
      </c>
      <c r="E3600" s="39" t="s">
        <v>5</v>
      </c>
    </row>
    <row r="3601" spans="1:16" ht="25.5">
      <c r="A3601" t="s">
        <v>50</v>
      </c>
      <c s="34" t="s">
        <v>3749</v>
      </c>
      <c s="34" t="s">
        <v>3750</v>
      </c>
      <c s="35" t="s">
        <v>5</v>
      </c>
      <c s="6" t="s">
        <v>3751</v>
      </c>
      <c s="36" t="s">
        <v>74</v>
      </c>
      <c s="37">
        <v>10.51</v>
      </c>
      <c s="36">
        <v>0</v>
      </c>
      <c s="36">
        <f>ROUND(G3601*H3601,6)</f>
      </c>
      <c r="L3601" s="38">
        <v>0</v>
      </c>
      <c s="32">
        <f>ROUND(ROUND(L3601,2)*ROUND(G3601,3),2)</f>
      </c>
      <c s="36" t="s">
        <v>184</v>
      </c>
      <c>
        <f>(M3601*21)/100</f>
      </c>
      <c t="s">
        <v>28</v>
      </c>
    </row>
    <row r="3602" spans="1:5" ht="38.25">
      <c r="A3602" s="35" t="s">
        <v>56</v>
      </c>
      <c r="E3602" s="39" t="s">
        <v>3752</v>
      </c>
    </row>
    <row r="3603" spans="1:5" ht="153">
      <c r="A3603" s="35" t="s">
        <v>57</v>
      </c>
      <c r="E3603" s="40" t="s">
        <v>3753</v>
      </c>
    </row>
    <row r="3604" spans="1:5" ht="12.75">
      <c r="A3604" t="s">
        <v>58</v>
      </c>
      <c r="E3604" s="39" t="s">
        <v>5</v>
      </c>
    </row>
    <row r="3605" spans="1:16" ht="25.5">
      <c r="A3605" t="s">
        <v>50</v>
      </c>
      <c s="34" t="s">
        <v>3754</v>
      </c>
      <c s="34" t="s">
        <v>3755</v>
      </c>
      <c s="35" t="s">
        <v>5</v>
      </c>
      <c s="6" t="s">
        <v>3756</v>
      </c>
      <c s="36" t="s">
        <v>74</v>
      </c>
      <c s="37">
        <v>5.002</v>
      </c>
      <c s="36">
        <v>0</v>
      </c>
      <c s="36">
        <f>ROUND(G3605*H3605,6)</f>
      </c>
      <c r="L3605" s="38">
        <v>0</v>
      </c>
      <c s="32">
        <f>ROUND(ROUND(L3605,2)*ROUND(G3605,3),2)</f>
      </c>
      <c s="36" t="s">
        <v>184</v>
      </c>
      <c>
        <f>(M3605*21)/100</f>
      </c>
      <c t="s">
        <v>28</v>
      </c>
    </row>
    <row r="3606" spans="1:5" ht="38.25">
      <c r="A3606" s="35" t="s">
        <v>56</v>
      </c>
      <c r="E3606" s="39" t="s">
        <v>3757</v>
      </c>
    </row>
    <row r="3607" spans="1:5" ht="89.25">
      <c r="A3607" s="35" t="s">
        <v>57</v>
      </c>
      <c r="E3607" s="40" t="s">
        <v>3758</v>
      </c>
    </row>
    <row r="3608" spans="1:5" ht="12.75">
      <c r="A3608" t="s">
        <v>58</v>
      </c>
      <c r="E3608" s="39" t="s">
        <v>5</v>
      </c>
    </row>
    <row r="3609" spans="1:16" ht="25.5">
      <c r="A3609" t="s">
        <v>50</v>
      </c>
      <c s="34" t="s">
        <v>3759</v>
      </c>
      <c s="34" t="s">
        <v>3760</v>
      </c>
      <c s="35" t="s">
        <v>5</v>
      </c>
      <c s="6" t="s">
        <v>3756</v>
      </c>
      <c s="36" t="s">
        <v>74</v>
      </c>
      <c s="37">
        <v>4.87</v>
      </c>
      <c s="36">
        <v>0</v>
      </c>
      <c s="36">
        <f>ROUND(G3609*H3609,6)</f>
      </c>
      <c r="L3609" s="38">
        <v>0</v>
      </c>
      <c s="32">
        <f>ROUND(ROUND(L3609,2)*ROUND(G3609,3),2)</f>
      </c>
      <c s="36" t="s">
        <v>184</v>
      </c>
      <c>
        <f>(M3609*21)/100</f>
      </c>
      <c t="s">
        <v>28</v>
      </c>
    </row>
    <row r="3610" spans="1:5" ht="38.25">
      <c r="A3610" s="35" t="s">
        <v>56</v>
      </c>
      <c r="E3610" s="39" t="s">
        <v>3761</v>
      </c>
    </row>
    <row r="3611" spans="1:5" ht="12.75">
      <c r="A3611" s="35" t="s">
        <v>57</v>
      </c>
      <c r="E3611" s="40" t="s">
        <v>5</v>
      </c>
    </row>
    <row r="3612" spans="1:5" ht="12.75">
      <c r="A3612" t="s">
        <v>58</v>
      </c>
      <c r="E3612" s="39" t="s">
        <v>5</v>
      </c>
    </row>
    <row r="3613" spans="1:16" ht="38.25">
      <c r="A3613" t="s">
        <v>50</v>
      </c>
      <c s="34" t="s">
        <v>3762</v>
      </c>
      <c s="34" t="s">
        <v>3763</v>
      </c>
      <c s="35" t="s">
        <v>5</v>
      </c>
      <c s="6" t="s">
        <v>3764</v>
      </c>
      <c s="36" t="s">
        <v>54</v>
      </c>
      <c s="37">
        <v>51</v>
      </c>
      <c s="36">
        <v>0</v>
      </c>
      <c s="36">
        <f>ROUND(G3613*H3613,6)</f>
      </c>
      <c r="L3613" s="38">
        <v>0</v>
      </c>
      <c s="32">
        <f>ROUND(ROUND(L3613,2)*ROUND(G3613,3),2)</f>
      </c>
      <c s="36" t="s">
        <v>184</v>
      </c>
      <c>
        <f>(M3613*21)/100</f>
      </c>
      <c t="s">
        <v>28</v>
      </c>
    </row>
    <row r="3614" spans="1:5" ht="38.25">
      <c r="A3614" s="35" t="s">
        <v>56</v>
      </c>
      <c r="E3614" s="39" t="s">
        <v>3765</v>
      </c>
    </row>
    <row r="3615" spans="1:5" ht="25.5">
      <c r="A3615" s="35" t="s">
        <v>57</v>
      </c>
      <c r="E3615" s="40" t="s">
        <v>3766</v>
      </c>
    </row>
    <row r="3616" spans="1:5" ht="12.75">
      <c r="A3616" t="s">
        <v>58</v>
      </c>
      <c r="E3616" s="39" t="s">
        <v>5</v>
      </c>
    </row>
    <row r="3617" spans="1:16" ht="38.25">
      <c r="A3617" t="s">
        <v>50</v>
      </c>
      <c s="34" t="s">
        <v>3767</v>
      </c>
      <c s="34" t="s">
        <v>3768</v>
      </c>
      <c s="35" t="s">
        <v>5</v>
      </c>
      <c s="6" t="s">
        <v>3769</v>
      </c>
      <c s="36" t="s">
        <v>445</v>
      </c>
      <c s="37">
        <v>0.154</v>
      </c>
      <c s="36">
        <v>0</v>
      </c>
      <c s="36">
        <f>ROUND(G3617*H3617,6)</f>
      </c>
      <c r="L3617" s="38">
        <v>0</v>
      </c>
      <c s="32">
        <f>ROUND(ROUND(L3617,2)*ROUND(G3617,3),2)</f>
      </c>
      <c s="36" t="s">
        <v>184</v>
      </c>
      <c>
        <f>(M3617*21)/100</f>
      </c>
      <c t="s">
        <v>28</v>
      </c>
    </row>
    <row r="3618" spans="1:5" ht="38.25">
      <c r="A3618" s="35" t="s">
        <v>56</v>
      </c>
      <c r="E3618" s="39" t="s">
        <v>3770</v>
      </c>
    </row>
    <row r="3619" spans="1:5" ht="25.5">
      <c r="A3619" s="35" t="s">
        <v>57</v>
      </c>
      <c r="E3619" s="40" t="s">
        <v>3771</v>
      </c>
    </row>
    <row r="3620" spans="1:5" ht="12.75">
      <c r="A3620" t="s">
        <v>58</v>
      </c>
      <c r="E3620" s="39" t="s">
        <v>5</v>
      </c>
    </row>
    <row r="3621" spans="1:16" ht="38.25">
      <c r="A3621" t="s">
        <v>50</v>
      </c>
      <c s="34" t="s">
        <v>3772</v>
      </c>
      <c s="34" t="s">
        <v>3773</v>
      </c>
      <c s="35" t="s">
        <v>5</v>
      </c>
      <c s="6" t="s">
        <v>3769</v>
      </c>
      <c s="36" t="s">
        <v>445</v>
      </c>
      <c s="37">
        <v>1.079</v>
      </c>
      <c s="36">
        <v>0</v>
      </c>
      <c s="36">
        <f>ROUND(G3621*H3621,6)</f>
      </c>
      <c r="L3621" s="38">
        <v>0</v>
      </c>
      <c s="32">
        <f>ROUND(ROUND(L3621,2)*ROUND(G3621,3),2)</f>
      </c>
      <c s="36" t="s">
        <v>184</v>
      </c>
      <c>
        <f>(M3621*21)/100</f>
      </c>
      <c t="s">
        <v>28</v>
      </c>
    </row>
    <row r="3622" spans="1:5" ht="38.25">
      <c r="A3622" s="35" t="s">
        <v>56</v>
      </c>
      <c r="E3622" s="39" t="s">
        <v>3774</v>
      </c>
    </row>
    <row r="3623" spans="1:5" ht="38.25">
      <c r="A3623" s="35" t="s">
        <v>57</v>
      </c>
      <c r="E3623" s="40" t="s">
        <v>3775</v>
      </c>
    </row>
    <row r="3624" spans="1:5" ht="12.75">
      <c r="A3624" t="s">
        <v>58</v>
      </c>
      <c r="E3624" s="39" t="s">
        <v>5</v>
      </c>
    </row>
    <row r="3625" spans="1:16" ht="38.25">
      <c r="A3625" t="s">
        <v>50</v>
      </c>
      <c s="34" t="s">
        <v>3776</v>
      </c>
      <c s="34" t="s">
        <v>3777</v>
      </c>
      <c s="35" t="s">
        <v>5</v>
      </c>
      <c s="6" t="s">
        <v>3778</v>
      </c>
      <c s="36" t="s">
        <v>445</v>
      </c>
      <c s="37">
        <v>1.2</v>
      </c>
      <c s="36">
        <v>0</v>
      </c>
      <c s="36">
        <f>ROUND(G3625*H3625,6)</f>
      </c>
      <c r="L3625" s="38">
        <v>0</v>
      </c>
      <c s="32">
        <f>ROUND(ROUND(L3625,2)*ROUND(G3625,3),2)</f>
      </c>
      <c s="36" t="s">
        <v>184</v>
      </c>
      <c>
        <f>(M3625*21)/100</f>
      </c>
      <c t="s">
        <v>28</v>
      </c>
    </row>
    <row r="3626" spans="1:5" ht="38.25">
      <c r="A3626" s="35" t="s">
        <v>56</v>
      </c>
      <c r="E3626" s="39" t="s">
        <v>3779</v>
      </c>
    </row>
    <row r="3627" spans="1:5" ht="25.5">
      <c r="A3627" s="35" t="s">
        <v>57</v>
      </c>
      <c r="E3627" s="40" t="s">
        <v>3780</v>
      </c>
    </row>
    <row r="3628" spans="1:5" ht="12.75">
      <c r="A3628" t="s">
        <v>58</v>
      </c>
      <c r="E3628" s="39" t="s">
        <v>5</v>
      </c>
    </row>
    <row r="3629" spans="1:16" ht="38.25">
      <c r="A3629" t="s">
        <v>50</v>
      </c>
      <c s="34" t="s">
        <v>3781</v>
      </c>
      <c s="34" t="s">
        <v>3782</v>
      </c>
      <c s="35" t="s">
        <v>5</v>
      </c>
      <c s="6" t="s">
        <v>3778</v>
      </c>
      <c s="36" t="s">
        <v>445</v>
      </c>
      <c s="37">
        <v>2.289</v>
      </c>
      <c s="36">
        <v>0</v>
      </c>
      <c s="36">
        <f>ROUND(G3629*H3629,6)</f>
      </c>
      <c r="L3629" s="38">
        <v>0</v>
      </c>
      <c s="32">
        <f>ROUND(ROUND(L3629,2)*ROUND(G3629,3),2)</f>
      </c>
      <c s="36" t="s">
        <v>184</v>
      </c>
      <c>
        <f>(M3629*21)/100</f>
      </c>
      <c t="s">
        <v>28</v>
      </c>
    </row>
    <row r="3630" spans="1:5" ht="38.25">
      <c r="A3630" s="35" t="s">
        <v>56</v>
      </c>
      <c r="E3630" s="39" t="s">
        <v>3783</v>
      </c>
    </row>
    <row r="3631" spans="1:5" ht="25.5">
      <c r="A3631" s="35" t="s">
        <v>57</v>
      </c>
      <c r="E3631" s="40" t="s">
        <v>3784</v>
      </c>
    </row>
    <row r="3632" spans="1:5" ht="12.75">
      <c r="A3632" t="s">
        <v>58</v>
      </c>
      <c r="E3632" s="39" t="s">
        <v>5</v>
      </c>
    </row>
    <row r="3633" spans="1:16" ht="25.5">
      <c r="A3633" t="s">
        <v>50</v>
      </c>
      <c s="34" t="s">
        <v>3785</v>
      </c>
      <c s="34" t="s">
        <v>3786</v>
      </c>
      <c s="35" t="s">
        <v>5</v>
      </c>
      <c s="6" t="s">
        <v>3787</v>
      </c>
      <c s="36" t="s">
        <v>54</v>
      </c>
      <c s="37">
        <v>6</v>
      </c>
      <c s="36">
        <v>0</v>
      </c>
      <c s="36">
        <f>ROUND(G3633*H3633,6)</f>
      </c>
      <c r="L3633" s="38">
        <v>0</v>
      </c>
      <c s="32">
        <f>ROUND(ROUND(L3633,2)*ROUND(G3633,3),2)</f>
      </c>
      <c s="36" t="s">
        <v>184</v>
      </c>
      <c>
        <f>(M3633*21)/100</f>
      </c>
      <c t="s">
        <v>28</v>
      </c>
    </row>
    <row r="3634" spans="1:5" ht="25.5">
      <c r="A3634" s="35" t="s">
        <v>56</v>
      </c>
      <c r="E3634" s="39" t="s">
        <v>3787</v>
      </c>
    </row>
    <row r="3635" spans="1:5" ht="25.5">
      <c r="A3635" s="35" t="s">
        <v>57</v>
      </c>
      <c r="E3635" s="40" t="s">
        <v>3788</v>
      </c>
    </row>
    <row r="3636" spans="1:5" ht="12.75">
      <c r="A3636" t="s">
        <v>58</v>
      </c>
      <c r="E3636" s="39" t="s">
        <v>5</v>
      </c>
    </row>
    <row r="3637" spans="1:16" ht="38.25">
      <c r="A3637" t="s">
        <v>50</v>
      </c>
      <c s="34" t="s">
        <v>3789</v>
      </c>
      <c s="34" t="s">
        <v>3790</v>
      </c>
      <c s="35" t="s">
        <v>5</v>
      </c>
      <c s="6" t="s">
        <v>3791</v>
      </c>
      <c s="36" t="s">
        <v>54</v>
      </c>
      <c s="37">
        <v>3.803</v>
      </c>
      <c s="36">
        <v>0</v>
      </c>
      <c s="36">
        <f>ROUND(G3637*H3637,6)</f>
      </c>
      <c r="L3637" s="38">
        <v>0</v>
      </c>
      <c s="32">
        <f>ROUND(ROUND(L3637,2)*ROUND(G3637,3),2)</f>
      </c>
      <c s="36" t="s">
        <v>184</v>
      </c>
      <c>
        <f>(M3637*21)/100</f>
      </c>
      <c t="s">
        <v>28</v>
      </c>
    </row>
    <row r="3638" spans="1:5" ht="38.25">
      <c r="A3638" s="35" t="s">
        <v>56</v>
      </c>
      <c r="E3638" s="39" t="s">
        <v>3792</v>
      </c>
    </row>
    <row r="3639" spans="1:5" ht="38.25">
      <c r="A3639" s="35" t="s">
        <v>57</v>
      </c>
      <c r="E3639" s="40" t="s">
        <v>3793</v>
      </c>
    </row>
    <row r="3640" spans="1:5" ht="12.75">
      <c r="A3640" t="s">
        <v>58</v>
      </c>
      <c r="E3640" s="39" t="s">
        <v>5</v>
      </c>
    </row>
    <row r="3641" spans="1:16" ht="38.25">
      <c r="A3641" t="s">
        <v>50</v>
      </c>
      <c s="34" t="s">
        <v>3794</v>
      </c>
      <c s="34" t="s">
        <v>3795</v>
      </c>
      <c s="35" t="s">
        <v>5</v>
      </c>
      <c s="6" t="s">
        <v>3796</v>
      </c>
      <c s="36" t="s">
        <v>54</v>
      </c>
      <c s="37">
        <v>6.22</v>
      </c>
      <c s="36">
        <v>0</v>
      </c>
      <c s="36">
        <f>ROUND(G3641*H3641,6)</f>
      </c>
      <c r="L3641" s="38">
        <v>0</v>
      </c>
      <c s="32">
        <f>ROUND(ROUND(L3641,2)*ROUND(G3641,3),2)</f>
      </c>
      <c s="36" t="s">
        <v>184</v>
      </c>
      <c>
        <f>(M3641*21)/100</f>
      </c>
      <c t="s">
        <v>28</v>
      </c>
    </row>
    <row r="3642" spans="1:5" ht="38.25">
      <c r="A3642" s="35" t="s">
        <v>56</v>
      </c>
      <c r="E3642" s="39" t="s">
        <v>3797</v>
      </c>
    </row>
    <row r="3643" spans="1:5" ht="51">
      <c r="A3643" s="35" t="s">
        <v>57</v>
      </c>
      <c r="E3643" s="40" t="s">
        <v>3798</v>
      </c>
    </row>
    <row r="3644" spans="1:5" ht="12.75">
      <c r="A3644" t="s">
        <v>58</v>
      </c>
      <c r="E3644" s="39" t="s">
        <v>5</v>
      </c>
    </row>
    <row r="3645" spans="1:16" ht="25.5">
      <c r="A3645" t="s">
        <v>50</v>
      </c>
      <c s="34" t="s">
        <v>3799</v>
      </c>
      <c s="34" t="s">
        <v>3800</v>
      </c>
      <c s="35" t="s">
        <v>5</v>
      </c>
      <c s="6" t="s">
        <v>3801</v>
      </c>
      <c s="36" t="s">
        <v>93</v>
      </c>
      <c s="37">
        <v>48.4</v>
      </c>
      <c s="36">
        <v>0</v>
      </c>
      <c s="36">
        <f>ROUND(G3645*H3645,6)</f>
      </c>
      <c r="L3645" s="38">
        <v>0</v>
      </c>
      <c s="32">
        <f>ROUND(ROUND(L3645,2)*ROUND(G3645,3),2)</f>
      </c>
      <c s="36" t="s">
        <v>184</v>
      </c>
      <c>
        <f>(M3645*21)/100</f>
      </c>
      <c t="s">
        <v>28</v>
      </c>
    </row>
    <row r="3646" spans="1:5" ht="25.5">
      <c r="A3646" s="35" t="s">
        <v>56</v>
      </c>
      <c r="E3646" s="39" t="s">
        <v>3801</v>
      </c>
    </row>
    <row r="3647" spans="1:5" ht="63.75">
      <c r="A3647" s="35" t="s">
        <v>57</v>
      </c>
      <c r="E3647" s="40" t="s">
        <v>3802</v>
      </c>
    </row>
    <row r="3648" spans="1:5" ht="12.75">
      <c r="A3648" t="s">
        <v>58</v>
      </c>
      <c r="E3648" s="39" t="s">
        <v>5</v>
      </c>
    </row>
    <row r="3649" spans="1:16" ht="25.5">
      <c r="A3649" t="s">
        <v>50</v>
      </c>
      <c s="34" t="s">
        <v>3803</v>
      </c>
      <c s="34" t="s">
        <v>3804</v>
      </c>
      <c s="35" t="s">
        <v>5</v>
      </c>
      <c s="6" t="s">
        <v>3805</v>
      </c>
      <c s="36" t="s">
        <v>74</v>
      </c>
      <c s="37">
        <v>519.972</v>
      </c>
      <c s="36">
        <v>0</v>
      </c>
      <c s="36">
        <f>ROUND(G3649*H3649,6)</f>
      </c>
      <c r="L3649" s="38">
        <v>0</v>
      </c>
      <c s="32">
        <f>ROUND(ROUND(L3649,2)*ROUND(G3649,3),2)</f>
      </c>
      <c s="36" t="s">
        <v>184</v>
      </c>
      <c>
        <f>(M3649*21)/100</f>
      </c>
      <c t="s">
        <v>28</v>
      </c>
    </row>
    <row r="3650" spans="1:5" ht="25.5">
      <c r="A3650" s="35" t="s">
        <v>56</v>
      </c>
      <c r="E3650" s="39" t="s">
        <v>3805</v>
      </c>
    </row>
    <row r="3651" spans="1:5" ht="12.75">
      <c r="A3651" s="35" t="s">
        <v>57</v>
      </c>
      <c r="E3651" s="40" t="s">
        <v>5</v>
      </c>
    </row>
    <row r="3652" spans="1:5" ht="12.75">
      <c r="A3652" t="s">
        <v>58</v>
      </c>
      <c r="E3652" s="39" t="s">
        <v>5</v>
      </c>
    </row>
    <row r="3653" spans="1:16" ht="12.75">
      <c r="A3653" t="s">
        <v>50</v>
      </c>
      <c s="34" t="s">
        <v>3806</v>
      </c>
      <c s="34" t="s">
        <v>3807</v>
      </c>
      <c s="35" t="s">
        <v>5</v>
      </c>
      <c s="6" t="s">
        <v>3808</v>
      </c>
      <c s="36" t="s">
        <v>93</v>
      </c>
      <c s="37">
        <v>29.6</v>
      </c>
      <c s="36">
        <v>0</v>
      </c>
      <c s="36">
        <f>ROUND(G3653*H3653,6)</f>
      </c>
      <c r="L3653" s="38">
        <v>0</v>
      </c>
      <c s="32">
        <f>ROUND(ROUND(L3653,2)*ROUND(G3653,3),2)</f>
      </c>
      <c s="36" t="s">
        <v>184</v>
      </c>
      <c>
        <f>(M3653*21)/100</f>
      </c>
      <c t="s">
        <v>28</v>
      </c>
    </row>
    <row r="3654" spans="1:5" ht="12.75">
      <c r="A3654" s="35" t="s">
        <v>56</v>
      </c>
      <c r="E3654" s="39" t="s">
        <v>3808</v>
      </c>
    </row>
    <row r="3655" spans="1:5" ht="25.5">
      <c r="A3655" s="35" t="s">
        <v>57</v>
      </c>
      <c r="E3655" s="40" t="s">
        <v>3809</v>
      </c>
    </row>
    <row r="3656" spans="1:5" ht="12.75">
      <c r="A3656" t="s">
        <v>58</v>
      </c>
      <c r="E3656" s="39" t="s">
        <v>5</v>
      </c>
    </row>
    <row r="3657" spans="1:16" ht="12.75">
      <c r="A3657" t="s">
        <v>50</v>
      </c>
      <c s="34" t="s">
        <v>3810</v>
      </c>
      <c s="34" t="s">
        <v>3811</v>
      </c>
      <c s="35" t="s">
        <v>5</v>
      </c>
      <c s="6" t="s">
        <v>3812</v>
      </c>
      <c s="36" t="s">
        <v>93</v>
      </c>
      <c s="37">
        <v>62.3</v>
      </c>
      <c s="36">
        <v>0</v>
      </c>
      <c s="36">
        <f>ROUND(G3657*H3657,6)</f>
      </c>
      <c r="L3657" s="38">
        <v>0</v>
      </c>
      <c s="32">
        <f>ROUND(ROUND(L3657,2)*ROUND(G3657,3),2)</f>
      </c>
      <c s="36" t="s">
        <v>184</v>
      </c>
      <c>
        <f>(M3657*21)/100</f>
      </c>
      <c t="s">
        <v>28</v>
      </c>
    </row>
    <row r="3658" spans="1:5" ht="12.75">
      <c r="A3658" s="35" t="s">
        <v>56</v>
      </c>
      <c r="E3658" s="39" t="s">
        <v>3812</v>
      </c>
    </row>
    <row r="3659" spans="1:5" ht="25.5">
      <c r="A3659" s="35" t="s">
        <v>57</v>
      </c>
      <c r="E3659" s="40" t="s">
        <v>3813</v>
      </c>
    </row>
    <row r="3660" spans="1:5" ht="12.75">
      <c r="A3660" t="s">
        <v>58</v>
      </c>
      <c r="E3660" s="39" t="s">
        <v>5</v>
      </c>
    </row>
    <row r="3661" spans="1:16" ht="12.75">
      <c r="A3661" t="s">
        <v>50</v>
      </c>
      <c s="34" t="s">
        <v>3814</v>
      </c>
      <c s="34" t="s">
        <v>3815</v>
      </c>
      <c s="35" t="s">
        <v>5</v>
      </c>
      <c s="6" t="s">
        <v>3816</v>
      </c>
      <c s="36" t="s">
        <v>445</v>
      </c>
      <c s="37">
        <v>3.4</v>
      </c>
      <c s="36">
        <v>0.0001</v>
      </c>
      <c s="36">
        <f>ROUND(G3661*H3661,6)</f>
      </c>
      <c r="L3661" s="38">
        <v>0</v>
      </c>
      <c s="32">
        <f>ROUND(ROUND(L3661,2)*ROUND(G3661,3),2)</f>
      </c>
      <c s="36" t="s">
        <v>184</v>
      </c>
      <c>
        <f>(M3661*21)/100</f>
      </c>
      <c t="s">
        <v>28</v>
      </c>
    </row>
    <row r="3662" spans="1:5" ht="12.75">
      <c r="A3662" s="35" t="s">
        <v>56</v>
      </c>
      <c r="E3662" s="39" t="s">
        <v>3816</v>
      </c>
    </row>
    <row r="3663" spans="1:5" ht="25.5">
      <c r="A3663" s="35" t="s">
        <v>57</v>
      </c>
      <c r="E3663" s="40" t="s">
        <v>3817</v>
      </c>
    </row>
    <row r="3664" spans="1:5" ht="12.75">
      <c r="A3664" t="s">
        <v>58</v>
      </c>
      <c r="E3664" s="39" t="s">
        <v>5</v>
      </c>
    </row>
    <row r="3665" spans="1:16" ht="25.5">
      <c r="A3665" t="s">
        <v>50</v>
      </c>
      <c s="34" t="s">
        <v>3818</v>
      </c>
      <c s="34" t="s">
        <v>3819</v>
      </c>
      <c s="35" t="s">
        <v>5</v>
      </c>
      <c s="6" t="s">
        <v>3820</v>
      </c>
      <c s="36" t="s">
        <v>74</v>
      </c>
      <c s="37">
        <v>3.69</v>
      </c>
      <c s="36">
        <v>0.03078</v>
      </c>
      <c s="36">
        <f>ROUND(G3665*H3665,6)</f>
      </c>
      <c r="L3665" s="38">
        <v>0</v>
      </c>
      <c s="32">
        <f>ROUND(ROUND(L3665,2)*ROUND(G3665,3),2)</f>
      </c>
      <c s="36" t="s">
        <v>184</v>
      </c>
      <c>
        <f>(M3665*21)/100</f>
      </c>
      <c t="s">
        <v>28</v>
      </c>
    </row>
    <row r="3666" spans="1:5" ht="25.5">
      <c r="A3666" s="35" t="s">
        <v>56</v>
      </c>
      <c r="E3666" s="39" t="s">
        <v>3820</v>
      </c>
    </row>
    <row r="3667" spans="1:5" ht="12.75">
      <c r="A3667" s="35" t="s">
        <v>57</v>
      </c>
      <c r="E3667" s="40" t="s">
        <v>5</v>
      </c>
    </row>
    <row r="3668" spans="1:5" ht="12.75">
      <c r="A3668" t="s">
        <v>58</v>
      </c>
      <c r="E3668" s="39" t="s">
        <v>5</v>
      </c>
    </row>
    <row r="3669" spans="1:16" ht="25.5">
      <c r="A3669" t="s">
        <v>50</v>
      </c>
      <c s="34" t="s">
        <v>3821</v>
      </c>
      <c s="34" t="s">
        <v>3822</v>
      </c>
      <c s="35" t="s">
        <v>5</v>
      </c>
      <c s="6" t="s">
        <v>3823</v>
      </c>
      <c s="36" t="s">
        <v>74</v>
      </c>
      <c s="37">
        <v>884.278</v>
      </c>
      <c s="36">
        <v>0.0372</v>
      </c>
      <c s="36">
        <f>ROUND(G3669*H3669,6)</f>
      </c>
      <c r="L3669" s="38">
        <v>0</v>
      </c>
      <c s="32">
        <f>ROUND(ROUND(L3669,2)*ROUND(G3669,3),2)</f>
      </c>
      <c s="36" t="s">
        <v>184</v>
      </c>
      <c>
        <f>(M3669*21)/100</f>
      </c>
      <c t="s">
        <v>28</v>
      </c>
    </row>
    <row r="3670" spans="1:5" ht="25.5">
      <c r="A3670" s="35" t="s">
        <v>56</v>
      </c>
      <c r="E3670" s="39" t="s">
        <v>3823</v>
      </c>
    </row>
    <row r="3671" spans="1:5" ht="12.75">
      <c r="A3671" s="35" t="s">
        <v>57</v>
      </c>
      <c r="E3671" s="40" t="s">
        <v>5</v>
      </c>
    </row>
    <row r="3672" spans="1:5" ht="12.75">
      <c r="A3672" t="s">
        <v>58</v>
      </c>
      <c r="E3672" s="39" t="s">
        <v>5</v>
      </c>
    </row>
    <row r="3673" spans="1:16" ht="25.5">
      <c r="A3673" t="s">
        <v>50</v>
      </c>
      <c s="34" t="s">
        <v>3824</v>
      </c>
      <c s="34" t="s">
        <v>3825</v>
      </c>
      <c s="35" t="s">
        <v>5</v>
      </c>
      <c s="6" t="s">
        <v>3826</v>
      </c>
      <c s="36" t="s">
        <v>74</v>
      </c>
      <c s="37">
        <v>10.14</v>
      </c>
      <c s="36">
        <v>0.0609</v>
      </c>
      <c s="36">
        <f>ROUND(G3673*H3673,6)</f>
      </c>
      <c r="L3673" s="38">
        <v>0</v>
      </c>
      <c s="32">
        <f>ROUND(ROUND(L3673,2)*ROUND(G3673,3),2)</f>
      </c>
      <c s="36" t="s">
        <v>184</v>
      </c>
      <c>
        <f>(M3673*21)/100</f>
      </c>
      <c t="s">
        <v>28</v>
      </c>
    </row>
    <row r="3674" spans="1:5" ht="25.5">
      <c r="A3674" s="35" t="s">
        <v>56</v>
      </c>
      <c r="E3674" s="39" t="s">
        <v>3826</v>
      </c>
    </row>
    <row r="3675" spans="1:5" ht="51">
      <c r="A3675" s="35" t="s">
        <v>57</v>
      </c>
      <c r="E3675" s="40" t="s">
        <v>3827</v>
      </c>
    </row>
    <row r="3676" spans="1:5" ht="12.75">
      <c r="A3676" t="s">
        <v>58</v>
      </c>
      <c r="E3676" s="39" t="s">
        <v>5</v>
      </c>
    </row>
    <row r="3677" spans="1:16" ht="25.5">
      <c r="A3677" t="s">
        <v>50</v>
      </c>
      <c s="34" t="s">
        <v>3828</v>
      </c>
      <c s="34" t="s">
        <v>3829</v>
      </c>
      <c s="35" t="s">
        <v>5</v>
      </c>
      <c s="6" t="s">
        <v>3830</v>
      </c>
      <c s="36" t="s">
        <v>74</v>
      </c>
      <c s="37">
        <v>10.14</v>
      </c>
      <c s="36">
        <v>0</v>
      </c>
      <c s="36">
        <f>ROUND(G3677*H3677,6)</f>
      </c>
      <c r="L3677" s="38">
        <v>0</v>
      </c>
      <c s="32">
        <f>ROUND(ROUND(L3677,2)*ROUND(G3677,3),2)</f>
      </c>
      <c s="36" t="s">
        <v>184</v>
      </c>
      <c>
        <f>(M3677*21)/100</f>
      </c>
      <c t="s">
        <v>28</v>
      </c>
    </row>
    <row r="3678" spans="1:5" ht="25.5">
      <c r="A3678" s="35" t="s">
        <v>56</v>
      </c>
      <c r="E3678" s="39" t="s">
        <v>3830</v>
      </c>
    </row>
    <row r="3679" spans="1:5" ht="51">
      <c r="A3679" s="35" t="s">
        <v>57</v>
      </c>
      <c r="E3679" s="40" t="s">
        <v>3827</v>
      </c>
    </row>
    <row r="3680" spans="1:5" ht="12.75">
      <c r="A3680" t="s">
        <v>58</v>
      </c>
      <c r="E3680" s="39" t="s">
        <v>5</v>
      </c>
    </row>
    <row r="3681" spans="1:16" ht="25.5">
      <c r="A3681" t="s">
        <v>50</v>
      </c>
      <c s="34" t="s">
        <v>3831</v>
      </c>
      <c s="34" t="s">
        <v>3832</v>
      </c>
      <c s="35" t="s">
        <v>5</v>
      </c>
      <c s="6" t="s">
        <v>3833</v>
      </c>
      <c s="36" t="s">
        <v>74</v>
      </c>
      <c s="37">
        <v>10.14</v>
      </c>
      <c s="36">
        <v>0</v>
      </c>
      <c s="36">
        <f>ROUND(G3681*H3681,6)</f>
      </c>
      <c r="L3681" s="38">
        <v>0</v>
      </c>
      <c s="32">
        <f>ROUND(ROUND(L3681,2)*ROUND(G3681,3),2)</f>
      </c>
      <c s="36" t="s">
        <v>184</v>
      </c>
      <c>
        <f>(M3681*21)/100</f>
      </c>
      <c t="s">
        <v>28</v>
      </c>
    </row>
    <row r="3682" spans="1:5" ht="25.5">
      <c r="A3682" s="35" t="s">
        <v>56</v>
      </c>
      <c r="E3682" s="39" t="s">
        <v>3833</v>
      </c>
    </row>
    <row r="3683" spans="1:5" ht="51">
      <c r="A3683" s="35" t="s">
        <v>57</v>
      </c>
      <c r="E3683" s="40" t="s">
        <v>3827</v>
      </c>
    </row>
    <row r="3684" spans="1:5" ht="12.75">
      <c r="A3684" t="s">
        <v>58</v>
      </c>
      <c r="E3684" s="39" t="s">
        <v>5</v>
      </c>
    </row>
    <row r="3685" spans="1:16" ht="25.5">
      <c r="A3685" t="s">
        <v>50</v>
      </c>
      <c s="34" t="s">
        <v>3834</v>
      </c>
      <c s="34" t="s">
        <v>3835</v>
      </c>
      <c s="35" t="s">
        <v>5</v>
      </c>
      <c s="6" t="s">
        <v>3836</v>
      </c>
      <c s="36" t="s">
        <v>74</v>
      </c>
      <c s="37">
        <v>367.533</v>
      </c>
      <c s="36">
        <v>0</v>
      </c>
      <c s="36">
        <f>ROUND(G3685*H3685,6)</f>
      </c>
      <c r="L3685" s="38">
        <v>0</v>
      </c>
      <c s="32">
        <f>ROUND(ROUND(L3685,2)*ROUND(G3685,3),2)</f>
      </c>
      <c s="36" t="s">
        <v>184</v>
      </c>
      <c>
        <f>(M3685*21)/100</f>
      </c>
      <c t="s">
        <v>28</v>
      </c>
    </row>
    <row r="3686" spans="1:5" ht="25.5">
      <c r="A3686" s="35" t="s">
        <v>56</v>
      </c>
      <c r="E3686" s="39" t="s">
        <v>3836</v>
      </c>
    </row>
    <row r="3687" spans="1:5" ht="12.75">
      <c r="A3687" s="35" t="s">
        <v>57</v>
      </c>
      <c r="E3687" s="40" t="s">
        <v>5</v>
      </c>
    </row>
    <row r="3688" spans="1:5" ht="12.75">
      <c r="A3688" t="s">
        <v>58</v>
      </c>
      <c r="E3688" s="39" t="s">
        <v>5</v>
      </c>
    </row>
    <row r="3689" spans="1:16" ht="25.5">
      <c r="A3689" t="s">
        <v>50</v>
      </c>
      <c s="34" t="s">
        <v>3837</v>
      </c>
      <c s="34" t="s">
        <v>3838</v>
      </c>
      <c s="35" t="s">
        <v>5</v>
      </c>
      <c s="6" t="s">
        <v>3839</v>
      </c>
      <c s="36" t="s">
        <v>74</v>
      </c>
      <c s="37">
        <v>182.019</v>
      </c>
      <c s="36">
        <v>0</v>
      </c>
      <c s="36">
        <f>ROUND(G3689*H3689,6)</f>
      </c>
      <c r="L3689" s="38">
        <v>0</v>
      </c>
      <c s="32">
        <f>ROUND(ROUND(L3689,2)*ROUND(G3689,3),2)</f>
      </c>
      <c s="36" t="s">
        <v>184</v>
      </c>
      <c>
        <f>(M3689*21)/100</f>
      </c>
      <c t="s">
        <v>28</v>
      </c>
    </row>
    <row r="3690" spans="1:5" ht="25.5">
      <c r="A3690" s="35" t="s">
        <v>56</v>
      </c>
      <c r="E3690" s="39" t="s">
        <v>3839</v>
      </c>
    </row>
    <row r="3691" spans="1:5" ht="293.25">
      <c r="A3691" s="35" t="s">
        <v>57</v>
      </c>
      <c r="E3691" s="42" t="s">
        <v>3840</v>
      </c>
    </row>
    <row r="3692" spans="1:5" ht="12.75">
      <c r="A3692" t="s">
        <v>58</v>
      </c>
      <c r="E3692" s="39" t="s">
        <v>5</v>
      </c>
    </row>
    <row r="3693" spans="1:16" ht="12.75">
      <c r="A3693" t="s">
        <v>50</v>
      </c>
      <c s="34" t="s">
        <v>3841</v>
      </c>
      <c s="34" t="s">
        <v>3842</v>
      </c>
      <c s="35" t="s">
        <v>5</v>
      </c>
      <c s="6" t="s">
        <v>3843</v>
      </c>
      <c s="36" t="s">
        <v>74</v>
      </c>
      <c s="37">
        <v>7.2</v>
      </c>
      <c s="36">
        <v>0</v>
      </c>
      <c s="36">
        <f>ROUND(G3693*H3693,6)</f>
      </c>
      <c r="L3693" s="38">
        <v>0</v>
      </c>
      <c s="32">
        <f>ROUND(ROUND(L3693,2)*ROUND(G3693,3),2)</f>
      </c>
      <c s="36" t="s">
        <v>184</v>
      </c>
      <c>
        <f>(M3693*21)/100</f>
      </c>
      <c t="s">
        <v>28</v>
      </c>
    </row>
    <row r="3694" spans="1:5" ht="12.75">
      <c r="A3694" s="35" t="s">
        <v>56</v>
      </c>
      <c r="E3694" s="39" t="s">
        <v>3843</v>
      </c>
    </row>
    <row r="3695" spans="1:5" ht="51">
      <c r="A3695" s="35" t="s">
        <v>57</v>
      </c>
      <c r="E3695" s="40" t="s">
        <v>3844</v>
      </c>
    </row>
    <row r="3696" spans="1:5" ht="12.75">
      <c r="A3696" t="s">
        <v>58</v>
      </c>
      <c r="E3696" s="39" t="s">
        <v>5</v>
      </c>
    </row>
    <row r="3697" spans="1:16" ht="12.75">
      <c r="A3697" t="s">
        <v>50</v>
      </c>
      <c s="34" t="s">
        <v>3845</v>
      </c>
      <c s="34" t="s">
        <v>3846</v>
      </c>
      <c s="35" t="s">
        <v>5</v>
      </c>
      <c s="6" t="s">
        <v>3847</v>
      </c>
      <c s="36" t="s">
        <v>93</v>
      </c>
      <c s="37">
        <v>17.848</v>
      </c>
      <c s="36">
        <v>0</v>
      </c>
      <c s="36">
        <f>ROUND(G3697*H3697,6)</f>
      </c>
      <c r="L3697" s="38">
        <v>0</v>
      </c>
      <c s="32">
        <f>ROUND(ROUND(L3697,2)*ROUND(G3697,3),2)</f>
      </c>
      <c s="36" t="s">
        <v>184</v>
      </c>
      <c>
        <f>(M3697*21)/100</f>
      </c>
      <c t="s">
        <v>28</v>
      </c>
    </row>
    <row r="3698" spans="1:5" ht="12.75">
      <c r="A3698" s="35" t="s">
        <v>56</v>
      </c>
      <c r="E3698" s="39" t="s">
        <v>3847</v>
      </c>
    </row>
    <row r="3699" spans="1:5" ht="114.75">
      <c r="A3699" s="35" t="s">
        <v>57</v>
      </c>
      <c r="E3699" s="42" t="s">
        <v>982</v>
      </c>
    </row>
    <row r="3700" spans="1:5" ht="12.75">
      <c r="A3700" t="s">
        <v>58</v>
      </c>
      <c r="E3700" s="39" t="s">
        <v>5</v>
      </c>
    </row>
    <row r="3701" spans="1:16" ht="25.5">
      <c r="A3701" t="s">
        <v>50</v>
      </c>
      <c s="34" t="s">
        <v>3848</v>
      </c>
      <c s="34" t="s">
        <v>3849</v>
      </c>
      <c s="35" t="s">
        <v>5</v>
      </c>
      <c s="6" t="s">
        <v>3850</v>
      </c>
      <c s="36" t="s">
        <v>74</v>
      </c>
      <c s="37">
        <v>162.4</v>
      </c>
      <c s="36">
        <v>0</v>
      </c>
      <c s="36">
        <f>ROUND(G3701*H3701,6)</f>
      </c>
      <c r="L3701" s="38">
        <v>0</v>
      </c>
      <c s="32">
        <f>ROUND(ROUND(L3701,2)*ROUND(G3701,3),2)</f>
      </c>
      <c s="36" t="s">
        <v>184</v>
      </c>
      <c>
        <f>(M3701*21)/100</f>
      </c>
      <c t="s">
        <v>28</v>
      </c>
    </row>
    <row r="3702" spans="1:5" ht="25.5">
      <c r="A3702" s="35" t="s">
        <v>56</v>
      </c>
      <c r="E3702" s="39" t="s">
        <v>3850</v>
      </c>
    </row>
    <row r="3703" spans="1:5" ht="12.75">
      <c r="A3703" s="35" t="s">
        <v>57</v>
      </c>
      <c r="E3703" s="40" t="s">
        <v>5</v>
      </c>
    </row>
    <row r="3704" spans="1:5" ht="12.75">
      <c r="A3704" t="s">
        <v>58</v>
      </c>
      <c r="E3704" s="39" t="s">
        <v>5</v>
      </c>
    </row>
    <row r="3705" spans="1:16" ht="25.5">
      <c r="A3705" t="s">
        <v>50</v>
      </c>
      <c s="34" t="s">
        <v>3851</v>
      </c>
      <c s="34" t="s">
        <v>3852</v>
      </c>
      <c s="35" t="s">
        <v>5</v>
      </c>
      <c s="6" t="s">
        <v>3853</v>
      </c>
      <c s="36" t="s">
        <v>445</v>
      </c>
      <c s="37">
        <v>463.044</v>
      </c>
      <c s="36">
        <v>0</v>
      </c>
      <c s="36">
        <f>ROUND(G3705*H3705,6)</f>
      </c>
      <c r="L3705" s="38">
        <v>0</v>
      </c>
      <c s="32">
        <f>ROUND(ROUND(L3705,2)*ROUND(G3705,3),2)</f>
      </c>
      <c s="36" t="s">
        <v>184</v>
      </c>
      <c>
        <f>(M3705*21)/100</f>
      </c>
      <c t="s">
        <v>28</v>
      </c>
    </row>
    <row r="3706" spans="1:5" ht="25.5">
      <c r="A3706" s="35" t="s">
        <v>56</v>
      </c>
      <c r="E3706" s="39" t="s">
        <v>3853</v>
      </c>
    </row>
    <row r="3707" spans="1:5" ht="12.75">
      <c r="A3707" s="35" t="s">
        <v>57</v>
      </c>
      <c r="E3707" s="40" t="s">
        <v>5</v>
      </c>
    </row>
    <row r="3708" spans="1:5" ht="12.75">
      <c r="A3708" t="s">
        <v>58</v>
      </c>
      <c r="E3708" s="39" t="s">
        <v>5</v>
      </c>
    </row>
    <row r="3709" spans="1:16" ht="12.75">
      <c r="A3709" t="s">
        <v>50</v>
      </c>
      <c s="34" t="s">
        <v>3854</v>
      </c>
      <c s="34" t="s">
        <v>3855</v>
      </c>
      <c s="35" t="s">
        <v>5</v>
      </c>
      <c s="6" t="s">
        <v>3856</v>
      </c>
      <c s="36" t="s">
        <v>445</v>
      </c>
      <c s="37">
        <v>323.932</v>
      </c>
      <c s="36">
        <v>0</v>
      </c>
      <c s="36">
        <f>ROUND(G3709*H3709,6)</f>
      </c>
      <c r="L3709" s="38">
        <v>0</v>
      </c>
      <c s="32">
        <f>ROUND(ROUND(L3709,2)*ROUND(G3709,3),2)</f>
      </c>
      <c s="36" t="s">
        <v>184</v>
      </c>
      <c>
        <f>(M3709*21)/100</f>
      </c>
      <c t="s">
        <v>28</v>
      </c>
    </row>
    <row r="3710" spans="1:5" ht="12.75">
      <c r="A3710" s="35" t="s">
        <v>56</v>
      </c>
      <c r="E3710" s="39" t="s">
        <v>3856</v>
      </c>
    </row>
    <row r="3711" spans="1:5" ht="409.5">
      <c r="A3711" s="35" t="s">
        <v>57</v>
      </c>
      <c r="E3711" s="42" t="s">
        <v>3857</v>
      </c>
    </row>
    <row r="3712" spans="1:5" ht="12.75">
      <c r="A3712" t="s">
        <v>58</v>
      </c>
      <c r="E3712" s="39" t="s">
        <v>5</v>
      </c>
    </row>
    <row r="3713" spans="1:16" ht="25.5">
      <c r="A3713" t="s">
        <v>50</v>
      </c>
      <c s="34" t="s">
        <v>3858</v>
      </c>
      <c s="34" t="s">
        <v>3859</v>
      </c>
      <c s="35" t="s">
        <v>5</v>
      </c>
      <c s="6" t="s">
        <v>3860</v>
      </c>
      <c s="36" t="s">
        <v>74</v>
      </c>
      <c s="37">
        <v>171.554</v>
      </c>
      <c s="36">
        <v>0</v>
      </c>
      <c s="36">
        <f>ROUND(G3713*H3713,6)</f>
      </c>
      <c r="L3713" s="38">
        <v>0</v>
      </c>
      <c s="32">
        <f>ROUND(ROUND(L3713,2)*ROUND(G3713,3),2)</f>
      </c>
      <c s="36" t="s">
        <v>184</v>
      </c>
      <c>
        <f>(M3713*21)/100</f>
      </c>
      <c t="s">
        <v>28</v>
      </c>
    </row>
    <row r="3714" spans="1:5" ht="25.5">
      <c r="A3714" s="35" t="s">
        <v>56</v>
      </c>
      <c r="E3714" s="39" t="s">
        <v>3860</v>
      </c>
    </row>
    <row r="3715" spans="1:5" ht="12.75">
      <c r="A3715" s="35" t="s">
        <v>57</v>
      </c>
      <c r="E3715" s="40" t="s">
        <v>5</v>
      </c>
    </row>
    <row r="3716" spans="1:5" ht="12.75">
      <c r="A3716" t="s">
        <v>58</v>
      </c>
      <c r="E3716" s="39" t="s">
        <v>5</v>
      </c>
    </row>
    <row r="3717" spans="1:16" ht="25.5">
      <c r="A3717" t="s">
        <v>50</v>
      </c>
      <c s="34" t="s">
        <v>3861</v>
      </c>
      <c s="34" t="s">
        <v>3862</v>
      </c>
      <c s="35" t="s">
        <v>5</v>
      </c>
      <c s="6" t="s">
        <v>3863</v>
      </c>
      <c s="36" t="s">
        <v>74</v>
      </c>
      <c s="37">
        <v>13.576</v>
      </c>
      <c s="36">
        <v>0</v>
      </c>
      <c s="36">
        <f>ROUND(G3717*H3717,6)</f>
      </c>
      <c r="L3717" s="38">
        <v>0</v>
      </c>
      <c s="32">
        <f>ROUND(ROUND(L3717,2)*ROUND(G3717,3),2)</f>
      </c>
      <c s="36" t="s">
        <v>184</v>
      </c>
      <c>
        <f>(M3717*21)/100</f>
      </c>
      <c t="s">
        <v>28</v>
      </c>
    </row>
    <row r="3718" spans="1:5" ht="25.5">
      <c r="A3718" s="35" t="s">
        <v>56</v>
      </c>
      <c r="E3718" s="39" t="s">
        <v>3863</v>
      </c>
    </row>
    <row r="3719" spans="1:5" ht="63.75">
      <c r="A3719" s="35" t="s">
        <v>57</v>
      </c>
      <c r="E3719" s="40" t="s">
        <v>3864</v>
      </c>
    </row>
    <row r="3720" spans="1:5" ht="12.75">
      <c r="A3720" t="s">
        <v>58</v>
      </c>
      <c r="E3720" s="39" t="s">
        <v>5</v>
      </c>
    </row>
    <row r="3721" spans="1:16" ht="25.5">
      <c r="A3721" t="s">
        <v>50</v>
      </c>
      <c s="34" t="s">
        <v>3865</v>
      </c>
      <c s="34" t="s">
        <v>3866</v>
      </c>
      <c s="35" t="s">
        <v>5</v>
      </c>
      <c s="6" t="s">
        <v>3867</v>
      </c>
      <c s="36" t="s">
        <v>74</v>
      </c>
      <c s="37">
        <v>104.873</v>
      </c>
      <c s="36">
        <v>0</v>
      </c>
      <c s="36">
        <f>ROUND(G3721*H3721,6)</f>
      </c>
      <c r="L3721" s="38">
        <v>0</v>
      </c>
      <c s="32">
        <f>ROUND(ROUND(L3721,2)*ROUND(G3721,3),2)</f>
      </c>
      <c s="36" t="s">
        <v>184</v>
      </c>
      <c>
        <f>(M3721*21)/100</f>
      </c>
      <c t="s">
        <v>28</v>
      </c>
    </row>
    <row r="3722" spans="1:5" ht="25.5">
      <c r="A3722" s="35" t="s">
        <v>56</v>
      </c>
      <c r="E3722" s="39" t="s">
        <v>3867</v>
      </c>
    </row>
    <row r="3723" spans="1:5" ht="12.75">
      <c r="A3723" s="35" t="s">
        <v>57</v>
      </c>
      <c r="E3723" s="40" t="s">
        <v>5</v>
      </c>
    </row>
    <row r="3724" spans="1:5" ht="12.75">
      <c r="A3724" t="s">
        <v>58</v>
      </c>
      <c r="E3724" s="39" t="s">
        <v>5</v>
      </c>
    </row>
    <row r="3725" spans="1:16" ht="25.5">
      <c r="A3725" t="s">
        <v>50</v>
      </c>
      <c s="34" t="s">
        <v>3868</v>
      </c>
      <c s="34" t="s">
        <v>3869</v>
      </c>
      <c s="35" t="s">
        <v>5</v>
      </c>
      <c s="6" t="s">
        <v>3870</v>
      </c>
      <c s="36" t="s">
        <v>74</v>
      </c>
      <c s="37">
        <v>11.9</v>
      </c>
      <c s="36">
        <v>0</v>
      </c>
      <c s="36">
        <f>ROUND(G3725*H3725,6)</f>
      </c>
      <c r="L3725" s="38">
        <v>0</v>
      </c>
      <c s="32">
        <f>ROUND(ROUND(L3725,2)*ROUND(G3725,3),2)</f>
      </c>
      <c s="36" t="s">
        <v>184</v>
      </c>
      <c>
        <f>(M3725*21)/100</f>
      </c>
      <c t="s">
        <v>28</v>
      </c>
    </row>
    <row r="3726" spans="1:5" ht="25.5">
      <c r="A3726" s="35" t="s">
        <v>56</v>
      </c>
      <c r="E3726" s="39" t="s">
        <v>3870</v>
      </c>
    </row>
    <row r="3727" spans="1:5" ht="12.75">
      <c r="A3727" s="35" t="s">
        <v>57</v>
      </c>
      <c r="E3727" s="40" t="s">
        <v>5</v>
      </c>
    </row>
    <row r="3728" spans="1:5" ht="12.75">
      <c r="A3728" t="s">
        <v>58</v>
      </c>
      <c r="E3728" s="39" t="s">
        <v>5</v>
      </c>
    </row>
    <row r="3729" spans="1:16" ht="25.5">
      <c r="A3729" t="s">
        <v>50</v>
      </c>
      <c s="34" t="s">
        <v>3871</v>
      </c>
      <c s="34" t="s">
        <v>3872</v>
      </c>
      <c s="35" t="s">
        <v>5</v>
      </c>
      <c s="6" t="s">
        <v>3873</v>
      </c>
      <c s="36" t="s">
        <v>74</v>
      </c>
      <c s="37">
        <v>35.08</v>
      </c>
      <c s="36">
        <v>0</v>
      </c>
      <c s="36">
        <f>ROUND(G3729*H3729,6)</f>
      </c>
      <c r="L3729" s="38">
        <v>0</v>
      </c>
      <c s="32">
        <f>ROUND(ROUND(L3729,2)*ROUND(G3729,3),2)</f>
      </c>
      <c s="36" t="s">
        <v>184</v>
      </c>
      <c>
        <f>(M3729*21)/100</f>
      </c>
      <c t="s">
        <v>28</v>
      </c>
    </row>
    <row r="3730" spans="1:5" ht="25.5">
      <c r="A3730" s="35" t="s">
        <v>56</v>
      </c>
      <c r="E3730" s="39" t="s">
        <v>3873</v>
      </c>
    </row>
    <row r="3731" spans="1:5" ht="38.25">
      <c r="A3731" s="35" t="s">
        <v>57</v>
      </c>
      <c r="E3731" s="40" t="s">
        <v>3874</v>
      </c>
    </row>
    <row r="3732" spans="1:5" ht="12.75">
      <c r="A3732" t="s">
        <v>58</v>
      </c>
      <c r="E3732" s="39" t="s">
        <v>5</v>
      </c>
    </row>
    <row r="3733" spans="1:16" ht="25.5">
      <c r="A3733" t="s">
        <v>50</v>
      </c>
      <c s="34" t="s">
        <v>3875</v>
      </c>
      <c s="34" t="s">
        <v>3876</v>
      </c>
      <c s="35" t="s">
        <v>5</v>
      </c>
      <c s="6" t="s">
        <v>3877</v>
      </c>
      <c s="36" t="s">
        <v>93</v>
      </c>
      <c s="37">
        <v>125</v>
      </c>
      <c s="36">
        <v>0</v>
      </c>
      <c s="36">
        <f>ROUND(G3733*H3733,6)</f>
      </c>
      <c r="L3733" s="38">
        <v>0</v>
      </c>
      <c s="32">
        <f>ROUND(ROUND(L3733,2)*ROUND(G3733,3),2)</f>
      </c>
      <c s="36" t="s">
        <v>184</v>
      </c>
      <c>
        <f>(M3733*21)/100</f>
      </c>
      <c t="s">
        <v>28</v>
      </c>
    </row>
    <row r="3734" spans="1:5" ht="25.5">
      <c r="A3734" s="35" t="s">
        <v>56</v>
      </c>
      <c r="E3734" s="39" t="s">
        <v>3877</v>
      </c>
    </row>
    <row r="3735" spans="1:5" ht="12.75">
      <c r="A3735" s="35" t="s">
        <v>57</v>
      </c>
      <c r="E3735" s="40" t="s">
        <v>5</v>
      </c>
    </row>
    <row r="3736" spans="1:5" ht="12.75">
      <c r="A3736" t="s">
        <v>58</v>
      </c>
      <c r="E3736" s="39" t="s">
        <v>5</v>
      </c>
    </row>
    <row r="3737" spans="1:16" ht="25.5">
      <c r="A3737" t="s">
        <v>50</v>
      </c>
      <c s="34" t="s">
        <v>3878</v>
      </c>
      <c s="34" t="s">
        <v>3879</v>
      </c>
      <c s="35" t="s">
        <v>5</v>
      </c>
      <c s="6" t="s">
        <v>3880</v>
      </c>
      <c s="36" t="s">
        <v>93</v>
      </c>
      <c s="37">
        <v>125</v>
      </c>
      <c s="36">
        <v>0</v>
      </c>
      <c s="36">
        <f>ROUND(G3737*H3737,6)</f>
      </c>
      <c r="L3737" s="38">
        <v>0</v>
      </c>
      <c s="32">
        <f>ROUND(ROUND(L3737,2)*ROUND(G3737,3),2)</f>
      </c>
      <c s="36" t="s">
        <v>184</v>
      </c>
      <c>
        <f>(M3737*21)/100</f>
      </c>
      <c t="s">
        <v>28</v>
      </c>
    </row>
    <row r="3738" spans="1:5" ht="25.5">
      <c r="A3738" s="35" t="s">
        <v>56</v>
      </c>
      <c r="E3738" s="39" t="s">
        <v>3880</v>
      </c>
    </row>
    <row r="3739" spans="1:5" ht="12.75">
      <c r="A3739" s="35" t="s">
        <v>57</v>
      </c>
      <c r="E3739" s="40" t="s">
        <v>5</v>
      </c>
    </row>
    <row r="3740" spans="1:5" ht="12.75">
      <c r="A3740" t="s">
        <v>58</v>
      </c>
      <c r="E3740" s="39" t="s">
        <v>5</v>
      </c>
    </row>
    <row r="3741" spans="1:16" ht="12.75">
      <c r="A3741" t="s">
        <v>50</v>
      </c>
      <c s="34" t="s">
        <v>3881</v>
      </c>
      <c s="34" t="s">
        <v>3882</v>
      </c>
      <c s="35" t="s">
        <v>5</v>
      </c>
      <c s="6" t="s">
        <v>3883</v>
      </c>
      <c s="36" t="s">
        <v>93</v>
      </c>
      <c s="37">
        <v>125</v>
      </c>
      <c s="36">
        <v>2E-05</v>
      </c>
      <c s="36">
        <f>ROUND(G3741*H3741,6)</f>
      </c>
      <c r="L3741" s="38">
        <v>0</v>
      </c>
      <c s="32">
        <f>ROUND(ROUND(L3741,2)*ROUND(G3741,3),2)</f>
      </c>
      <c s="36" t="s">
        <v>184</v>
      </c>
      <c>
        <f>(M3741*21)/100</f>
      </c>
      <c t="s">
        <v>28</v>
      </c>
    </row>
    <row r="3742" spans="1:5" ht="12.75">
      <c r="A3742" s="35" t="s">
        <v>56</v>
      </c>
      <c r="E3742" s="39" t="s">
        <v>3883</v>
      </c>
    </row>
    <row r="3743" spans="1:5" ht="12.75">
      <c r="A3743" s="35" t="s">
        <v>57</v>
      </c>
      <c r="E3743" s="40" t="s">
        <v>5</v>
      </c>
    </row>
    <row r="3744" spans="1:5" ht="12.75">
      <c r="A3744" t="s">
        <v>58</v>
      </c>
      <c r="E3744" s="39" t="s">
        <v>5</v>
      </c>
    </row>
    <row r="3745" spans="1:16" ht="25.5">
      <c r="A3745" t="s">
        <v>50</v>
      </c>
      <c s="34" t="s">
        <v>3884</v>
      </c>
      <c s="34" t="s">
        <v>3885</v>
      </c>
      <c s="35" t="s">
        <v>5</v>
      </c>
      <c s="6" t="s">
        <v>3886</v>
      </c>
      <c s="36" t="s">
        <v>93</v>
      </c>
      <c s="37">
        <v>59.32</v>
      </c>
      <c s="36">
        <v>0</v>
      </c>
      <c s="36">
        <f>ROUND(G3745*H3745,6)</f>
      </c>
      <c r="L3745" s="38">
        <v>0</v>
      </c>
      <c s="32">
        <f>ROUND(ROUND(L3745,2)*ROUND(G3745,3),2)</f>
      </c>
      <c s="36" t="s">
        <v>184</v>
      </c>
      <c>
        <f>(M3745*21)/100</f>
      </c>
      <c t="s">
        <v>28</v>
      </c>
    </row>
    <row r="3746" spans="1:5" ht="25.5">
      <c r="A3746" s="35" t="s">
        <v>56</v>
      </c>
      <c r="E3746" s="39" t="s">
        <v>3886</v>
      </c>
    </row>
    <row r="3747" spans="1:5" ht="25.5">
      <c r="A3747" s="35" t="s">
        <v>57</v>
      </c>
      <c r="E3747" s="40" t="s">
        <v>3887</v>
      </c>
    </row>
    <row r="3748" spans="1:5" ht="12.75">
      <c r="A3748" t="s">
        <v>58</v>
      </c>
      <c r="E3748" s="39" t="s">
        <v>5</v>
      </c>
    </row>
    <row r="3749" spans="1:16" ht="25.5">
      <c r="A3749" t="s">
        <v>50</v>
      </c>
      <c s="34" t="s">
        <v>3888</v>
      </c>
      <c s="34" t="s">
        <v>3889</v>
      </c>
      <c s="35" t="s">
        <v>5</v>
      </c>
      <c s="6" t="s">
        <v>3890</v>
      </c>
      <c s="36" t="s">
        <v>74</v>
      </c>
      <c s="37">
        <v>1805.46</v>
      </c>
      <c s="36">
        <v>0</v>
      </c>
      <c s="36">
        <f>ROUND(G3749*H3749,6)</f>
      </c>
      <c r="L3749" s="38">
        <v>0</v>
      </c>
      <c s="32">
        <f>ROUND(ROUND(L3749,2)*ROUND(G3749,3),2)</f>
      </c>
      <c s="36" t="s">
        <v>184</v>
      </c>
      <c>
        <f>(M3749*21)/100</f>
      </c>
      <c t="s">
        <v>28</v>
      </c>
    </row>
    <row r="3750" spans="1:5" ht="25.5">
      <c r="A3750" s="35" t="s">
        <v>56</v>
      </c>
      <c r="E3750" s="39" t="s">
        <v>3890</v>
      </c>
    </row>
    <row r="3751" spans="1:5" ht="12.75">
      <c r="A3751" s="35" t="s">
        <v>57</v>
      </c>
      <c r="E3751" s="40" t="s">
        <v>5</v>
      </c>
    </row>
    <row r="3752" spans="1:5" ht="12.75">
      <c r="A3752" t="s">
        <v>58</v>
      </c>
      <c r="E3752" s="39" t="s">
        <v>5</v>
      </c>
    </row>
    <row r="3753" spans="1:16" ht="25.5">
      <c r="A3753" t="s">
        <v>50</v>
      </c>
      <c s="34" t="s">
        <v>3891</v>
      </c>
      <c s="34" t="s">
        <v>3892</v>
      </c>
      <c s="35" t="s">
        <v>5</v>
      </c>
      <c s="6" t="s">
        <v>3893</v>
      </c>
      <c s="36" t="s">
        <v>74</v>
      </c>
      <c s="37">
        <v>1214.188</v>
      </c>
      <c s="36">
        <v>0</v>
      </c>
      <c s="36">
        <f>ROUND(G3753*H3753,6)</f>
      </c>
      <c r="L3753" s="38">
        <v>0</v>
      </c>
      <c s="32">
        <f>ROUND(ROUND(L3753,2)*ROUND(G3753,3),2)</f>
      </c>
      <c s="36" t="s">
        <v>184</v>
      </c>
      <c>
        <f>(M3753*21)/100</f>
      </c>
      <c t="s">
        <v>28</v>
      </c>
    </row>
    <row r="3754" spans="1:5" ht="25.5">
      <c r="A3754" s="35" t="s">
        <v>56</v>
      </c>
      <c r="E3754" s="39" t="s">
        <v>3893</v>
      </c>
    </row>
    <row r="3755" spans="1:5" ht="409.5">
      <c r="A3755" s="35" t="s">
        <v>57</v>
      </c>
      <c r="E3755" s="42" t="s">
        <v>3894</v>
      </c>
    </row>
    <row r="3756" spans="1:5" ht="12.75">
      <c r="A3756" t="s">
        <v>58</v>
      </c>
      <c r="E3756" s="39" t="s">
        <v>5</v>
      </c>
    </row>
    <row r="3757" spans="1:16" ht="12.75">
      <c r="A3757" t="s">
        <v>50</v>
      </c>
      <c s="34" t="s">
        <v>3895</v>
      </c>
      <c s="34" t="s">
        <v>3896</v>
      </c>
      <c s="35" t="s">
        <v>5</v>
      </c>
      <c s="6" t="s">
        <v>3897</v>
      </c>
      <c s="36" t="s">
        <v>74</v>
      </c>
      <c s="37">
        <v>3289.828</v>
      </c>
      <c s="36">
        <v>0</v>
      </c>
      <c s="36">
        <f>ROUND(G3757*H3757,6)</f>
      </c>
      <c r="L3757" s="38">
        <v>0</v>
      </c>
      <c s="32">
        <f>ROUND(ROUND(L3757,2)*ROUND(G3757,3),2)</f>
      </c>
      <c s="36" t="s">
        <v>184</v>
      </c>
      <c>
        <f>(M3757*21)/100</f>
      </c>
      <c t="s">
        <v>28</v>
      </c>
    </row>
    <row r="3758" spans="1:5" ht="12.75">
      <c r="A3758" s="35" t="s">
        <v>56</v>
      </c>
      <c r="E3758" s="39" t="s">
        <v>3897</v>
      </c>
    </row>
    <row r="3759" spans="1:5" ht="409.5">
      <c r="A3759" s="35" t="s">
        <v>57</v>
      </c>
      <c r="E3759" s="42" t="s">
        <v>3898</v>
      </c>
    </row>
    <row r="3760" spans="1:5" ht="12.75">
      <c r="A3760" t="s">
        <v>58</v>
      </c>
      <c r="E3760" s="39" t="s">
        <v>5</v>
      </c>
    </row>
    <row r="3761" spans="1:16" ht="12.75">
      <c r="A3761" t="s">
        <v>50</v>
      </c>
      <c s="34" t="s">
        <v>3899</v>
      </c>
      <c s="34" t="s">
        <v>3900</v>
      </c>
      <c s="35" t="s">
        <v>5</v>
      </c>
      <c s="6" t="s">
        <v>3901</v>
      </c>
      <c s="36" t="s">
        <v>74</v>
      </c>
      <c s="37">
        <v>1152.352</v>
      </c>
      <c s="36">
        <v>0</v>
      </c>
      <c s="36">
        <f>ROUND(G3761*H3761,6)</f>
      </c>
      <c r="L3761" s="38">
        <v>0</v>
      </c>
      <c s="32">
        <f>ROUND(ROUND(L3761,2)*ROUND(G3761,3),2)</f>
      </c>
      <c s="36" t="s">
        <v>184</v>
      </c>
      <c>
        <f>(M3761*21)/100</f>
      </c>
      <c t="s">
        <v>28</v>
      </c>
    </row>
    <row r="3762" spans="1:5" ht="12.75">
      <c r="A3762" s="35" t="s">
        <v>56</v>
      </c>
      <c r="E3762" s="39" t="s">
        <v>3901</v>
      </c>
    </row>
    <row r="3763" spans="1:5" ht="38.25">
      <c r="A3763" s="35" t="s">
        <v>57</v>
      </c>
      <c r="E3763" s="40" t="s">
        <v>3902</v>
      </c>
    </row>
    <row r="3764" spans="1:5" ht="12.75">
      <c r="A3764" t="s">
        <v>58</v>
      </c>
      <c r="E3764" s="39" t="s">
        <v>5</v>
      </c>
    </row>
    <row r="3765" spans="1:16" ht="12.75">
      <c r="A3765" t="s">
        <v>50</v>
      </c>
      <c s="34" t="s">
        <v>3903</v>
      </c>
      <c s="34" t="s">
        <v>3904</v>
      </c>
      <c s="35" t="s">
        <v>5</v>
      </c>
      <c s="6" t="s">
        <v>3905</v>
      </c>
      <c s="36" t="s">
        <v>93</v>
      </c>
      <c s="37">
        <v>156</v>
      </c>
      <c s="36">
        <v>0</v>
      </c>
      <c s="36">
        <f>ROUND(G3765*H3765,6)</f>
      </c>
      <c r="L3765" s="38">
        <v>0</v>
      </c>
      <c s="32">
        <f>ROUND(ROUND(L3765,2)*ROUND(G3765,3),2)</f>
      </c>
      <c s="36" t="s">
        <v>184</v>
      </c>
      <c>
        <f>(M3765*21)/100</f>
      </c>
      <c t="s">
        <v>28</v>
      </c>
    </row>
    <row r="3766" spans="1:5" ht="12.75">
      <c r="A3766" s="35" t="s">
        <v>56</v>
      </c>
      <c r="E3766" s="39" t="s">
        <v>3905</v>
      </c>
    </row>
    <row r="3767" spans="1:5" ht="12.75">
      <c r="A3767" s="35" t="s">
        <v>57</v>
      </c>
      <c r="E3767" s="40" t="s">
        <v>5</v>
      </c>
    </row>
    <row r="3768" spans="1:5" ht="12.75">
      <c r="A3768" t="s">
        <v>58</v>
      </c>
      <c r="E3768" s="39" t="s">
        <v>5</v>
      </c>
    </row>
    <row r="3769" spans="1:16" ht="12.75">
      <c r="A3769" t="s">
        <v>50</v>
      </c>
      <c s="34" t="s">
        <v>3906</v>
      </c>
      <c s="34" t="s">
        <v>3907</v>
      </c>
      <c s="35" t="s">
        <v>5</v>
      </c>
      <c s="6" t="s">
        <v>3908</v>
      </c>
      <c s="36" t="s">
        <v>445</v>
      </c>
      <c s="37">
        <v>8.682</v>
      </c>
      <c s="36">
        <v>0</v>
      </c>
      <c s="36">
        <f>ROUND(G3769*H3769,6)</f>
      </c>
      <c r="L3769" s="38">
        <v>0</v>
      </c>
      <c s="32">
        <f>ROUND(ROUND(L3769,2)*ROUND(G3769,3),2)</f>
      </c>
      <c s="36" t="s">
        <v>184</v>
      </c>
      <c>
        <f>(M3769*21)/100</f>
      </c>
      <c t="s">
        <v>28</v>
      </c>
    </row>
    <row r="3770" spans="1:5" ht="12.75">
      <c r="A3770" s="35" t="s">
        <v>56</v>
      </c>
      <c r="E3770" s="39" t="s">
        <v>3908</v>
      </c>
    </row>
    <row r="3771" spans="1:5" ht="12.75">
      <c r="A3771" s="35" t="s">
        <v>57</v>
      </c>
      <c r="E3771" s="40" t="s">
        <v>5</v>
      </c>
    </row>
    <row r="3772" spans="1:5" ht="12.75">
      <c r="A3772" t="s">
        <v>58</v>
      </c>
      <c r="E3772" s="39" t="s">
        <v>5</v>
      </c>
    </row>
    <row r="3773" spans="1:16" ht="12.75">
      <c r="A3773" t="s">
        <v>50</v>
      </c>
      <c s="34" t="s">
        <v>3909</v>
      </c>
      <c s="34" t="s">
        <v>3910</v>
      </c>
      <c s="35" t="s">
        <v>5</v>
      </c>
      <c s="6" t="s">
        <v>3911</v>
      </c>
      <c s="36" t="s">
        <v>93</v>
      </c>
      <c s="37">
        <v>50</v>
      </c>
      <c s="36">
        <v>0</v>
      </c>
      <c s="36">
        <f>ROUND(G3773*H3773,6)</f>
      </c>
      <c r="L3773" s="38">
        <v>0</v>
      </c>
      <c s="32">
        <f>ROUND(ROUND(L3773,2)*ROUND(G3773,3),2)</f>
      </c>
      <c s="36" t="s">
        <v>184</v>
      </c>
      <c>
        <f>(M3773*21)/100</f>
      </c>
      <c t="s">
        <v>28</v>
      </c>
    </row>
    <row r="3774" spans="1:5" ht="12.75">
      <c r="A3774" s="35" t="s">
        <v>56</v>
      </c>
      <c r="E3774" s="39" t="s">
        <v>3911</v>
      </c>
    </row>
    <row r="3775" spans="1:5" ht="12.75">
      <c r="A3775" s="35" t="s">
        <v>57</v>
      </c>
      <c r="E3775" s="40" t="s">
        <v>5</v>
      </c>
    </row>
    <row r="3776" spans="1:5" ht="12.75">
      <c r="A3776" t="s">
        <v>58</v>
      </c>
      <c r="E3776" s="39" t="s">
        <v>5</v>
      </c>
    </row>
    <row r="3777" spans="1:16" ht="12.75">
      <c r="A3777" t="s">
        <v>50</v>
      </c>
      <c s="34" t="s">
        <v>3912</v>
      </c>
      <c s="34" t="s">
        <v>3913</v>
      </c>
      <c s="35" t="s">
        <v>5</v>
      </c>
      <c s="6" t="s">
        <v>3914</v>
      </c>
      <c s="36" t="s">
        <v>93</v>
      </c>
      <c s="37">
        <v>50</v>
      </c>
      <c s="36">
        <v>0</v>
      </c>
      <c s="36">
        <f>ROUND(G3777*H3777,6)</f>
      </c>
      <c r="L3777" s="38">
        <v>0</v>
      </c>
      <c s="32">
        <f>ROUND(ROUND(L3777,2)*ROUND(G3777,3),2)</f>
      </c>
      <c s="36" t="s">
        <v>184</v>
      </c>
      <c>
        <f>(M3777*21)/100</f>
      </c>
      <c t="s">
        <v>28</v>
      </c>
    </row>
    <row r="3778" spans="1:5" ht="12.75">
      <c r="A3778" s="35" t="s">
        <v>56</v>
      </c>
      <c r="E3778" s="39" t="s">
        <v>3914</v>
      </c>
    </row>
    <row r="3779" spans="1:5" ht="12.75">
      <c r="A3779" s="35" t="s">
        <v>57</v>
      </c>
      <c r="E3779" s="40" t="s">
        <v>5</v>
      </c>
    </row>
    <row r="3780" spans="1:5" ht="12.75">
      <c r="A3780" t="s">
        <v>58</v>
      </c>
      <c r="E3780" s="39" t="s">
        <v>5</v>
      </c>
    </row>
    <row r="3781" spans="1:16" ht="25.5">
      <c r="A3781" t="s">
        <v>50</v>
      </c>
      <c s="34" t="s">
        <v>3915</v>
      </c>
      <c s="34" t="s">
        <v>3916</v>
      </c>
      <c s="35" t="s">
        <v>5</v>
      </c>
      <c s="6" t="s">
        <v>3917</v>
      </c>
      <c s="36" t="s">
        <v>74</v>
      </c>
      <c s="37">
        <v>200</v>
      </c>
      <c s="36">
        <v>0</v>
      </c>
      <c s="36">
        <f>ROUND(G3781*H3781,6)</f>
      </c>
      <c r="L3781" s="38">
        <v>0</v>
      </c>
      <c s="32">
        <f>ROUND(ROUND(L3781,2)*ROUND(G3781,3),2)</f>
      </c>
      <c s="36" t="s">
        <v>184</v>
      </c>
      <c>
        <f>(M3781*21)/100</f>
      </c>
      <c t="s">
        <v>28</v>
      </c>
    </row>
    <row r="3782" spans="1:5" ht="25.5">
      <c r="A3782" s="35" t="s">
        <v>56</v>
      </c>
      <c r="E3782" s="39" t="s">
        <v>3917</v>
      </c>
    </row>
    <row r="3783" spans="1:5" ht="12.75">
      <c r="A3783" s="35" t="s">
        <v>57</v>
      </c>
      <c r="E3783" s="40" t="s">
        <v>5</v>
      </c>
    </row>
    <row r="3784" spans="1:5" ht="12.75">
      <c r="A3784" t="s">
        <v>58</v>
      </c>
      <c r="E3784" s="39" t="s">
        <v>5</v>
      </c>
    </row>
    <row r="3785" spans="1:16" ht="38.25">
      <c r="A3785" t="s">
        <v>50</v>
      </c>
      <c s="34" t="s">
        <v>3918</v>
      </c>
      <c s="34" t="s">
        <v>679</v>
      </c>
      <c s="35" t="s">
        <v>5</v>
      </c>
      <c s="6" t="s">
        <v>680</v>
      </c>
      <c s="36" t="s">
        <v>93</v>
      </c>
      <c s="37">
        <v>80.59</v>
      </c>
      <c s="36">
        <v>0.16849</v>
      </c>
      <c s="36">
        <f>ROUND(G3785*H3785,6)</f>
      </c>
      <c r="L3785" s="38">
        <v>0</v>
      </c>
      <c s="32">
        <f>ROUND(ROUND(L3785,2)*ROUND(G3785,3),2)</f>
      </c>
      <c s="36" t="s">
        <v>184</v>
      </c>
      <c>
        <f>(M3785*21)/100</f>
      </c>
      <c t="s">
        <v>28</v>
      </c>
    </row>
    <row r="3786" spans="1:5" ht="38.25">
      <c r="A3786" s="35" t="s">
        <v>56</v>
      </c>
      <c r="E3786" s="39" t="s">
        <v>680</v>
      </c>
    </row>
    <row r="3787" spans="1:5" ht="38.25">
      <c r="A3787" s="35" t="s">
        <v>57</v>
      </c>
      <c r="E3787" s="40" t="s">
        <v>3919</v>
      </c>
    </row>
    <row r="3788" spans="1:5" ht="12.75">
      <c r="A3788" t="s">
        <v>58</v>
      </c>
      <c r="E3788" s="39" t="s">
        <v>5</v>
      </c>
    </row>
    <row r="3789" spans="1:16" ht="12.75">
      <c r="A3789" t="s">
        <v>50</v>
      </c>
      <c s="34" t="s">
        <v>3920</v>
      </c>
      <c s="34" t="s">
        <v>3921</v>
      </c>
      <c s="35" t="s">
        <v>5</v>
      </c>
      <c s="6" t="s">
        <v>3922</v>
      </c>
      <c s="36" t="s">
        <v>93</v>
      </c>
      <c s="37">
        <v>82.202</v>
      </c>
      <c s="36">
        <v>0.15</v>
      </c>
      <c s="36">
        <f>ROUND(G3789*H3789,6)</f>
      </c>
      <c r="L3789" s="38">
        <v>0</v>
      </c>
      <c s="32">
        <f>ROUND(ROUND(L3789,2)*ROUND(G3789,3),2)</f>
      </c>
      <c s="36" t="s">
        <v>184</v>
      </c>
      <c>
        <f>(M3789*21)/100</f>
      </c>
      <c t="s">
        <v>28</v>
      </c>
    </row>
    <row r="3790" spans="1:5" ht="12.75">
      <c r="A3790" s="35" t="s">
        <v>56</v>
      </c>
      <c r="E3790" s="39" t="s">
        <v>3922</v>
      </c>
    </row>
    <row r="3791" spans="1:5" ht="25.5">
      <c r="A3791" s="35" t="s">
        <v>57</v>
      </c>
      <c r="E3791" s="40" t="s">
        <v>3923</v>
      </c>
    </row>
    <row r="3792" spans="1:5" ht="12.75">
      <c r="A3792" t="s">
        <v>58</v>
      </c>
      <c r="E3792" s="39" t="s">
        <v>5</v>
      </c>
    </row>
    <row r="3793" spans="1:16" ht="25.5">
      <c r="A3793" t="s">
        <v>50</v>
      </c>
      <c s="34" t="s">
        <v>3924</v>
      </c>
      <c s="34" t="s">
        <v>3925</v>
      </c>
      <c s="35" t="s">
        <v>5</v>
      </c>
      <c s="6" t="s">
        <v>3926</v>
      </c>
      <c s="36" t="s">
        <v>74</v>
      </c>
      <c s="37">
        <v>139.836</v>
      </c>
      <c s="36">
        <v>0.00069</v>
      </c>
      <c s="36">
        <f>ROUND(G3793*H3793,6)</f>
      </c>
      <c r="L3793" s="38">
        <v>0</v>
      </c>
      <c s="32">
        <f>ROUND(ROUND(L3793,2)*ROUND(G3793,3),2)</f>
      </c>
      <c s="36" t="s">
        <v>184</v>
      </c>
      <c>
        <f>(M3793*21)/100</f>
      </c>
      <c t="s">
        <v>28</v>
      </c>
    </row>
    <row r="3794" spans="1:5" ht="25.5">
      <c r="A3794" s="35" t="s">
        <v>56</v>
      </c>
      <c r="E3794" s="39" t="s">
        <v>3926</v>
      </c>
    </row>
    <row r="3795" spans="1:5" ht="140.25">
      <c r="A3795" s="35" t="s">
        <v>57</v>
      </c>
      <c r="E3795" s="42" t="s">
        <v>3927</v>
      </c>
    </row>
    <row r="3796" spans="1:5" ht="12.75">
      <c r="A3796" t="s">
        <v>58</v>
      </c>
      <c r="E3796" s="39" t="s">
        <v>5</v>
      </c>
    </row>
    <row r="3797" spans="1:16" ht="12.75">
      <c r="A3797" t="s">
        <v>50</v>
      </c>
      <c s="34" t="s">
        <v>3928</v>
      </c>
      <c s="34" t="s">
        <v>3929</v>
      </c>
      <c s="35" t="s">
        <v>5</v>
      </c>
      <c s="6" t="s">
        <v>3930</v>
      </c>
      <c s="36" t="s">
        <v>54</v>
      </c>
      <c s="37">
        <v>8</v>
      </c>
      <c s="36">
        <v>0</v>
      </c>
      <c s="36">
        <f>ROUND(G3797*H3797,6)</f>
      </c>
      <c r="L3797" s="38">
        <v>0</v>
      </c>
      <c s="32">
        <f>ROUND(ROUND(L3797,2)*ROUND(G3797,3),2)</f>
      </c>
      <c s="36" t="s">
        <v>184</v>
      </c>
      <c>
        <f>(M3797*21)/100</f>
      </c>
      <c t="s">
        <v>28</v>
      </c>
    </row>
    <row r="3798" spans="1:5" ht="12.75">
      <c r="A3798" s="35" t="s">
        <v>56</v>
      </c>
      <c r="E3798" s="39" t="s">
        <v>3930</v>
      </c>
    </row>
    <row r="3799" spans="1:5" ht="12.75">
      <c r="A3799" s="35" t="s">
        <v>57</v>
      </c>
      <c r="E3799" s="40" t="s">
        <v>5</v>
      </c>
    </row>
    <row r="3800" spans="1:5" ht="12.75">
      <c r="A3800" t="s">
        <v>58</v>
      </c>
      <c r="E3800" s="39" t="s">
        <v>5</v>
      </c>
    </row>
    <row r="3801" spans="1:16" ht="25.5">
      <c r="A3801" t="s">
        <v>50</v>
      </c>
      <c s="34" t="s">
        <v>3931</v>
      </c>
      <c s="34" t="s">
        <v>3932</v>
      </c>
      <c s="35" t="s">
        <v>5</v>
      </c>
      <c s="6" t="s">
        <v>3933</v>
      </c>
      <c s="36" t="s">
        <v>54</v>
      </c>
      <c s="37">
        <v>2</v>
      </c>
      <c s="36">
        <v>0.00688</v>
      </c>
      <c s="36">
        <f>ROUND(G3801*H3801,6)</f>
      </c>
      <c r="L3801" s="38">
        <v>0</v>
      </c>
      <c s="32">
        <f>ROUND(ROUND(L3801,2)*ROUND(G3801,3),2)</f>
      </c>
      <c s="36" t="s">
        <v>184</v>
      </c>
      <c>
        <f>(M3801*21)/100</f>
      </c>
      <c t="s">
        <v>28</v>
      </c>
    </row>
    <row r="3802" spans="1:5" ht="25.5">
      <c r="A3802" s="35" t="s">
        <v>56</v>
      </c>
      <c r="E3802" s="39" t="s">
        <v>3933</v>
      </c>
    </row>
    <row r="3803" spans="1:5" ht="12.75">
      <c r="A3803" s="35" t="s">
        <v>57</v>
      </c>
      <c r="E3803" s="40" t="s">
        <v>5</v>
      </c>
    </row>
    <row r="3804" spans="1:5" ht="12.75">
      <c r="A3804" t="s">
        <v>58</v>
      </c>
      <c r="E3804" s="39" t="s">
        <v>5</v>
      </c>
    </row>
    <row r="3805" spans="1:16" ht="38.25">
      <c r="A3805" t="s">
        <v>50</v>
      </c>
      <c s="34" t="s">
        <v>3934</v>
      </c>
      <c s="34" t="s">
        <v>3935</v>
      </c>
      <c s="35" t="s">
        <v>5</v>
      </c>
      <c s="6" t="s">
        <v>3936</v>
      </c>
      <c s="36" t="s">
        <v>93</v>
      </c>
      <c s="37">
        <v>15.6</v>
      </c>
      <c s="36">
        <v>0.01326</v>
      </c>
      <c s="36">
        <f>ROUND(G3805*H3805,6)</f>
      </c>
      <c r="L3805" s="38">
        <v>0</v>
      </c>
      <c s="32">
        <f>ROUND(ROUND(L3805,2)*ROUND(G3805,3),2)</f>
      </c>
      <c s="36" t="s">
        <v>184</v>
      </c>
      <c>
        <f>(M3805*21)/100</f>
      </c>
      <c t="s">
        <v>28</v>
      </c>
    </row>
    <row r="3806" spans="1:5" ht="38.25">
      <c r="A3806" s="35" t="s">
        <v>56</v>
      </c>
      <c r="E3806" s="39" t="s">
        <v>3937</v>
      </c>
    </row>
    <row r="3807" spans="1:5" ht="12.75">
      <c r="A3807" s="35" t="s">
        <v>57</v>
      </c>
      <c r="E3807" s="40" t="s">
        <v>5</v>
      </c>
    </row>
    <row r="3808" spans="1:5" ht="12.75">
      <c r="A3808" t="s">
        <v>58</v>
      </c>
      <c r="E3808" s="39" t="s">
        <v>5</v>
      </c>
    </row>
    <row r="3809" spans="1:16" ht="25.5">
      <c r="A3809" t="s">
        <v>50</v>
      </c>
      <c s="34" t="s">
        <v>3938</v>
      </c>
      <c s="34" t="s">
        <v>3939</v>
      </c>
      <c s="35" t="s">
        <v>5</v>
      </c>
      <c s="6" t="s">
        <v>3940</v>
      </c>
      <c s="36" t="s">
        <v>54</v>
      </c>
      <c s="37">
        <v>15.6</v>
      </c>
      <c s="36">
        <v>0.046</v>
      </c>
      <c s="36">
        <f>ROUND(G3809*H3809,6)</f>
      </c>
      <c r="L3809" s="38">
        <v>0</v>
      </c>
      <c s="32">
        <f>ROUND(ROUND(L3809,2)*ROUND(G3809,3),2)</f>
      </c>
      <c s="36" t="s">
        <v>184</v>
      </c>
      <c>
        <f>(M3809*21)/100</f>
      </c>
      <c t="s">
        <v>28</v>
      </c>
    </row>
    <row r="3810" spans="1:5" ht="25.5">
      <c r="A3810" s="35" t="s">
        <v>56</v>
      </c>
      <c r="E3810" s="39" t="s">
        <v>3940</v>
      </c>
    </row>
    <row r="3811" spans="1:5" ht="12.75">
      <c r="A3811" s="35" t="s">
        <v>57</v>
      </c>
      <c r="E3811" s="40" t="s">
        <v>5</v>
      </c>
    </row>
    <row r="3812" spans="1:5" ht="12.75">
      <c r="A3812" t="s">
        <v>58</v>
      </c>
      <c r="E3812" s="39" t="s">
        <v>5</v>
      </c>
    </row>
    <row r="3813" spans="1:16" ht="38.25">
      <c r="A3813" t="s">
        <v>50</v>
      </c>
      <c s="34" t="s">
        <v>3941</v>
      </c>
      <c s="34" t="s">
        <v>3942</v>
      </c>
      <c s="35" t="s">
        <v>5</v>
      </c>
      <c s="6" t="s">
        <v>3943</v>
      </c>
      <c s="36" t="s">
        <v>54</v>
      </c>
      <c s="37">
        <v>3</v>
      </c>
      <c s="36">
        <v>0.00936</v>
      </c>
      <c s="36">
        <f>ROUND(G3813*H3813,6)</f>
      </c>
      <c r="L3813" s="38">
        <v>0</v>
      </c>
      <c s="32">
        <f>ROUND(ROUND(L3813,2)*ROUND(G3813,3),2)</f>
      </c>
      <c s="36" t="s">
        <v>184</v>
      </c>
      <c>
        <f>(M3813*21)/100</f>
      </c>
      <c t="s">
        <v>28</v>
      </c>
    </row>
    <row r="3814" spans="1:5" ht="38.25">
      <c r="A3814" s="35" t="s">
        <v>56</v>
      </c>
      <c r="E3814" s="39" t="s">
        <v>3944</v>
      </c>
    </row>
    <row r="3815" spans="1:5" ht="12.75">
      <c r="A3815" s="35" t="s">
        <v>57</v>
      </c>
      <c r="E3815" s="40" t="s">
        <v>5</v>
      </c>
    </row>
    <row r="3816" spans="1:5" ht="12.75">
      <c r="A3816" t="s">
        <v>58</v>
      </c>
      <c r="E3816" s="39" t="s">
        <v>5</v>
      </c>
    </row>
    <row r="3817" spans="1:16" ht="38.25">
      <c r="A3817" t="s">
        <v>50</v>
      </c>
      <c s="34" t="s">
        <v>3945</v>
      </c>
      <c s="34" t="s">
        <v>3946</v>
      </c>
      <c s="35" t="s">
        <v>5</v>
      </c>
      <c s="6" t="s">
        <v>3947</v>
      </c>
      <c s="36" t="s">
        <v>54</v>
      </c>
      <c s="37">
        <v>3</v>
      </c>
      <c s="36">
        <v>0.00068</v>
      </c>
      <c s="36">
        <f>ROUND(G3817*H3817,6)</f>
      </c>
      <c r="L3817" s="38">
        <v>0</v>
      </c>
      <c s="32">
        <f>ROUND(ROUND(L3817,2)*ROUND(G3817,3),2)</f>
      </c>
      <c s="36" t="s">
        <v>184</v>
      </c>
      <c>
        <f>(M3817*21)/100</f>
      </c>
      <c t="s">
        <v>28</v>
      </c>
    </row>
    <row r="3818" spans="1:5" ht="38.25">
      <c r="A3818" s="35" t="s">
        <v>56</v>
      </c>
      <c r="E3818" s="39" t="s">
        <v>3948</v>
      </c>
    </row>
    <row r="3819" spans="1:5" ht="25.5">
      <c r="A3819" s="35" t="s">
        <v>57</v>
      </c>
      <c r="E3819" s="40" t="s">
        <v>3949</v>
      </c>
    </row>
    <row r="3820" spans="1:5" ht="12.75">
      <c r="A3820" t="s">
        <v>58</v>
      </c>
      <c r="E3820" s="39" t="s">
        <v>5</v>
      </c>
    </row>
    <row r="3821" spans="1:16" ht="12.75">
      <c r="A3821" t="s">
        <v>50</v>
      </c>
      <c s="34" t="s">
        <v>3950</v>
      </c>
      <c s="34" t="s">
        <v>3951</v>
      </c>
      <c s="35" t="s">
        <v>5</v>
      </c>
      <c s="6" t="s">
        <v>3952</v>
      </c>
      <c s="36" t="s">
        <v>54</v>
      </c>
      <c s="37">
        <v>4</v>
      </c>
      <c s="36">
        <v>0</v>
      </c>
      <c s="36">
        <f>ROUND(G3821*H3821,6)</f>
      </c>
      <c r="L3821" s="38">
        <v>0</v>
      </c>
      <c s="32">
        <f>ROUND(ROUND(L3821,2)*ROUND(G3821,3),2)</f>
      </c>
      <c s="36" t="s">
        <v>184</v>
      </c>
      <c>
        <f>(M3821*21)/100</f>
      </c>
      <c t="s">
        <v>28</v>
      </c>
    </row>
    <row r="3822" spans="1:5" ht="12.75">
      <c r="A3822" s="35" t="s">
        <v>56</v>
      </c>
      <c r="E3822" s="39" t="s">
        <v>3952</v>
      </c>
    </row>
    <row r="3823" spans="1:5" ht="12.75">
      <c r="A3823" s="35" t="s">
        <v>57</v>
      </c>
      <c r="E3823" s="40" t="s">
        <v>5</v>
      </c>
    </row>
    <row r="3824" spans="1:5" ht="12.75">
      <c r="A3824" t="s">
        <v>58</v>
      </c>
      <c r="E3824" s="39" t="s">
        <v>5</v>
      </c>
    </row>
    <row r="3825" spans="1:16" ht="12.75">
      <c r="A3825" t="s">
        <v>50</v>
      </c>
      <c s="34" t="s">
        <v>3953</v>
      </c>
      <c s="34" t="s">
        <v>3954</v>
      </c>
      <c s="35" t="s">
        <v>5</v>
      </c>
      <c s="6" t="s">
        <v>3955</v>
      </c>
      <c s="36" t="s">
        <v>54</v>
      </c>
      <c s="37">
        <v>4</v>
      </c>
      <c s="36">
        <v>0</v>
      </c>
      <c s="36">
        <f>ROUND(G3825*H3825,6)</f>
      </c>
      <c r="L3825" s="38">
        <v>0</v>
      </c>
      <c s="32">
        <f>ROUND(ROUND(L3825,2)*ROUND(G3825,3),2)</f>
      </c>
      <c s="36" t="s">
        <v>184</v>
      </c>
      <c>
        <f>(M3825*21)/100</f>
      </c>
      <c t="s">
        <v>28</v>
      </c>
    </row>
    <row r="3826" spans="1:5" ht="12.75">
      <c r="A3826" s="35" t="s">
        <v>56</v>
      </c>
      <c r="E3826" s="39" t="s">
        <v>3955</v>
      </c>
    </row>
    <row r="3827" spans="1:5" ht="12.75">
      <c r="A3827" s="35" t="s">
        <v>57</v>
      </c>
      <c r="E3827" s="40" t="s">
        <v>5</v>
      </c>
    </row>
    <row r="3828" spans="1:5" ht="12.75">
      <c r="A3828" t="s">
        <v>58</v>
      </c>
      <c r="E3828" s="39" t="s">
        <v>5</v>
      </c>
    </row>
    <row r="3829" spans="1:16" ht="38.25">
      <c r="A3829" t="s">
        <v>50</v>
      </c>
      <c s="34" t="s">
        <v>3956</v>
      </c>
      <c s="34" t="s">
        <v>3957</v>
      </c>
      <c s="35" t="s">
        <v>5</v>
      </c>
      <c s="6" t="s">
        <v>3958</v>
      </c>
      <c s="36" t="s">
        <v>54</v>
      </c>
      <c s="37">
        <v>64</v>
      </c>
      <c s="36">
        <v>0.00234</v>
      </c>
      <c s="36">
        <f>ROUND(G3829*H3829,6)</f>
      </c>
      <c r="L3829" s="38">
        <v>0</v>
      </c>
      <c s="32">
        <f>ROUND(ROUND(L3829,2)*ROUND(G3829,3),2)</f>
      </c>
      <c s="36" t="s">
        <v>184</v>
      </c>
      <c>
        <f>(M3829*21)/100</f>
      </c>
      <c t="s">
        <v>28</v>
      </c>
    </row>
    <row r="3830" spans="1:5" ht="38.25">
      <c r="A3830" s="35" t="s">
        <v>56</v>
      </c>
      <c r="E3830" s="39" t="s">
        <v>3959</v>
      </c>
    </row>
    <row r="3831" spans="1:5" ht="25.5">
      <c r="A3831" s="35" t="s">
        <v>57</v>
      </c>
      <c r="E3831" s="40" t="s">
        <v>3960</v>
      </c>
    </row>
    <row r="3832" spans="1:5" ht="12.75">
      <c r="A3832" t="s">
        <v>58</v>
      </c>
      <c r="E3832" s="39" t="s">
        <v>5</v>
      </c>
    </row>
    <row r="3833" spans="1:16" ht="25.5">
      <c r="A3833" t="s">
        <v>50</v>
      </c>
      <c s="34" t="s">
        <v>3961</v>
      </c>
      <c s="34" t="s">
        <v>3962</v>
      </c>
      <c s="35" t="s">
        <v>5</v>
      </c>
      <c s="6" t="s">
        <v>3963</v>
      </c>
      <c s="36" t="s">
        <v>54</v>
      </c>
      <c s="37">
        <v>145</v>
      </c>
      <c s="36">
        <v>0</v>
      </c>
      <c s="36">
        <f>ROUND(G3833*H3833,6)</f>
      </c>
      <c r="L3833" s="38">
        <v>0</v>
      </c>
      <c s="32">
        <f>ROUND(ROUND(L3833,2)*ROUND(G3833,3),2)</f>
      </c>
      <c s="36" t="s">
        <v>184</v>
      </c>
      <c>
        <f>(M3833*21)/100</f>
      </c>
      <c t="s">
        <v>28</v>
      </c>
    </row>
    <row r="3834" spans="1:5" ht="25.5">
      <c r="A3834" s="35" t="s">
        <v>56</v>
      </c>
      <c r="E3834" s="39" t="s">
        <v>3963</v>
      </c>
    </row>
    <row r="3835" spans="1:5" ht="12.75">
      <c r="A3835" s="35" t="s">
        <v>57</v>
      </c>
      <c r="E3835" s="40" t="s">
        <v>5</v>
      </c>
    </row>
    <row r="3836" spans="1:5" ht="12.75">
      <c r="A3836" t="s">
        <v>58</v>
      </c>
      <c r="E3836" s="39" t="s">
        <v>5</v>
      </c>
    </row>
    <row r="3837" spans="1:16" ht="12.75">
      <c r="A3837" t="s">
        <v>50</v>
      </c>
      <c s="34" t="s">
        <v>3964</v>
      </c>
      <c s="34" t="s">
        <v>3965</v>
      </c>
      <c s="35" t="s">
        <v>5</v>
      </c>
      <c s="6" t="s">
        <v>3966</v>
      </c>
      <c s="36" t="s">
        <v>445</v>
      </c>
      <c s="37">
        <v>26.52</v>
      </c>
      <c s="36">
        <v>0</v>
      </c>
      <c s="36">
        <f>ROUND(G3837*H3837,6)</f>
      </c>
      <c r="L3837" s="38">
        <v>0</v>
      </c>
      <c s="32">
        <f>ROUND(ROUND(L3837,2)*ROUND(G3837,3),2)</f>
      </c>
      <c s="36" t="s">
        <v>184</v>
      </c>
      <c>
        <f>(M3837*21)/100</f>
      </c>
      <c t="s">
        <v>28</v>
      </c>
    </row>
    <row r="3838" spans="1:5" ht="12.75">
      <c r="A3838" s="35" t="s">
        <v>56</v>
      </c>
      <c r="E3838" s="39" t="s">
        <v>3966</v>
      </c>
    </row>
    <row r="3839" spans="1:5" ht="12.75">
      <c r="A3839" s="35" t="s">
        <v>57</v>
      </c>
      <c r="E3839" s="40" t="s">
        <v>5</v>
      </c>
    </row>
    <row r="3840" spans="1:5" ht="12.75">
      <c r="A3840" t="s">
        <v>58</v>
      </c>
      <c r="E3840" s="39" t="s">
        <v>5</v>
      </c>
    </row>
    <row r="3841" spans="1:16" ht="12.75">
      <c r="A3841" t="s">
        <v>50</v>
      </c>
      <c s="34" t="s">
        <v>3967</v>
      </c>
      <c s="34" t="s">
        <v>3968</v>
      </c>
      <c s="35" t="s">
        <v>5</v>
      </c>
      <c s="6" t="s">
        <v>3969</v>
      </c>
      <c s="36" t="s">
        <v>74</v>
      </c>
      <c s="37">
        <v>384.04</v>
      </c>
      <c s="36">
        <v>0</v>
      </c>
      <c s="36">
        <f>ROUND(G3841*H3841,6)</f>
      </c>
      <c r="L3841" s="38">
        <v>0</v>
      </c>
      <c s="32">
        <f>ROUND(ROUND(L3841,2)*ROUND(G3841,3),2)</f>
      </c>
      <c s="36" t="s">
        <v>184</v>
      </c>
      <c>
        <f>(M3841*21)/100</f>
      </c>
      <c t="s">
        <v>28</v>
      </c>
    </row>
    <row r="3842" spans="1:5" ht="12.75">
      <c r="A3842" s="35" t="s">
        <v>56</v>
      </c>
      <c r="E3842" s="39" t="s">
        <v>3969</v>
      </c>
    </row>
    <row r="3843" spans="1:5" ht="12.75">
      <c r="A3843" s="35" t="s">
        <v>57</v>
      </c>
      <c r="E3843" s="40" t="s">
        <v>5</v>
      </c>
    </row>
    <row r="3844" spans="1:5" ht="12.75">
      <c r="A3844" t="s">
        <v>58</v>
      </c>
      <c r="E3844" s="39" t="s">
        <v>5</v>
      </c>
    </row>
    <row r="3845" spans="1:16" ht="25.5">
      <c r="A3845" t="s">
        <v>50</v>
      </c>
      <c s="34" t="s">
        <v>3970</v>
      </c>
      <c s="34" t="s">
        <v>3971</v>
      </c>
      <c s="35" t="s">
        <v>5</v>
      </c>
      <c s="6" t="s">
        <v>3972</v>
      </c>
      <c s="36" t="s">
        <v>93</v>
      </c>
      <c s="37">
        <v>18.6</v>
      </c>
      <c s="36">
        <v>0.00039</v>
      </c>
      <c s="36">
        <f>ROUND(G3845*H3845,6)</f>
      </c>
      <c r="L3845" s="38">
        <v>0</v>
      </c>
      <c s="32">
        <f>ROUND(ROUND(L3845,2)*ROUND(G3845,3),2)</f>
      </c>
      <c s="36" t="s">
        <v>184</v>
      </c>
      <c>
        <f>(M3845*21)/100</f>
      </c>
      <c t="s">
        <v>28</v>
      </c>
    </row>
    <row r="3846" spans="1:5" ht="25.5">
      <c r="A3846" s="35" t="s">
        <v>56</v>
      </c>
      <c r="E3846" s="39" t="s">
        <v>3972</v>
      </c>
    </row>
    <row r="3847" spans="1:5" ht="25.5">
      <c r="A3847" s="35" t="s">
        <v>57</v>
      </c>
      <c r="E3847" s="40" t="s">
        <v>3973</v>
      </c>
    </row>
    <row r="3848" spans="1:5" ht="12.75">
      <c r="A3848" t="s">
        <v>58</v>
      </c>
      <c r="E3848" s="39" t="s">
        <v>5</v>
      </c>
    </row>
    <row r="3849" spans="1:16" ht="25.5">
      <c r="A3849" t="s">
        <v>50</v>
      </c>
      <c s="34" t="s">
        <v>3974</v>
      </c>
      <c s="34" t="s">
        <v>3975</v>
      </c>
      <c s="35" t="s">
        <v>5</v>
      </c>
      <c s="6" t="s">
        <v>3976</v>
      </c>
      <c s="36" t="s">
        <v>470</v>
      </c>
      <c s="37">
        <v>0.012</v>
      </c>
      <c s="36">
        <v>1</v>
      </c>
      <c s="36">
        <f>ROUND(G3849*H3849,6)</f>
      </c>
      <c r="L3849" s="38">
        <v>0</v>
      </c>
      <c s="32">
        <f>ROUND(ROUND(L3849,2)*ROUND(G3849,3),2)</f>
      </c>
      <c s="36" t="s">
        <v>184</v>
      </c>
      <c>
        <f>(M3849*21)/100</f>
      </c>
      <c t="s">
        <v>28</v>
      </c>
    </row>
    <row r="3850" spans="1:5" ht="25.5">
      <c r="A3850" s="35" t="s">
        <v>56</v>
      </c>
      <c r="E3850" s="39" t="s">
        <v>3976</v>
      </c>
    </row>
    <row r="3851" spans="1:5" ht="25.5">
      <c r="A3851" s="35" t="s">
        <v>57</v>
      </c>
      <c r="E3851" s="40" t="s">
        <v>3977</v>
      </c>
    </row>
    <row r="3852" spans="1:5" ht="12.75">
      <c r="A3852" t="s">
        <v>58</v>
      </c>
      <c r="E3852" s="39" t="s">
        <v>5</v>
      </c>
    </row>
    <row r="3853" spans="1:16" ht="12.75">
      <c r="A3853" t="s">
        <v>50</v>
      </c>
      <c s="34" t="s">
        <v>3978</v>
      </c>
      <c s="34" t="s">
        <v>3979</v>
      </c>
      <c s="35" t="s">
        <v>5</v>
      </c>
      <c s="6" t="s">
        <v>3980</v>
      </c>
      <c s="36" t="s">
        <v>54</v>
      </c>
      <c s="37">
        <v>2</v>
      </c>
      <c s="36">
        <v>0</v>
      </c>
      <c s="36">
        <f>ROUND(G3853*H3853,6)</f>
      </c>
      <c r="L3853" s="38">
        <v>0</v>
      </c>
      <c s="32">
        <f>ROUND(ROUND(L3853,2)*ROUND(G3853,3),2)</f>
      </c>
      <c s="36" t="s">
        <v>55</v>
      </c>
      <c>
        <f>(M3853*21)/100</f>
      </c>
      <c t="s">
        <v>28</v>
      </c>
    </row>
    <row r="3854" spans="1:5" ht="12.75">
      <c r="A3854" s="35" t="s">
        <v>56</v>
      </c>
      <c r="E3854" s="39" t="s">
        <v>3980</v>
      </c>
    </row>
    <row r="3855" spans="1:5" ht="12.75">
      <c r="A3855" s="35" t="s">
        <v>57</v>
      </c>
      <c r="E3855" s="40" t="s">
        <v>5</v>
      </c>
    </row>
    <row r="3856" spans="1:5" ht="12.75">
      <c r="A3856" t="s">
        <v>58</v>
      </c>
      <c r="E3856" s="39" t="s">
        <v>5</v>
      </c>
    </row>
    <row r="3857" spans="1:16" ht="12.75">
      <c r="A3857" t="s">
        <v>50</v>
      </c>
      <c s="34" t="s">
        <v>3981</v>
      </c>
      <c s="34" t="s">
        <v>3982</v>
      </c>
      <c s="35" t="s">
        <v>5</v>
      </c>
      <c s="6" t="s">
        <v>3983</v>
      </c>
      <c s="36" t="s">
        <v>54</v>
      </c>
      <c s="37">
        <v>1</v>
      </c>
      <c s="36">
        <v>0</v>
      </c>
      <c s="36">
        <f>ROUND(G3857*H3857,6)</f>
      </c>
      <c r="L3857" s="38">
        <v>0</v>
      </c>
      <c s="32">
        <f>ROUND(ROUND(L3857,2)*ROUND(G3857,3),2)</f>
      </c>
      <c s="36" t="s">
        <v>55</v>
      </c>
      <c>
        <f>(M3857*21)/100</f>
      </c>
      <c t="s">
        <v>28</v>
      </c>
    </row>
    <row r="3858" spans="1:5" ht="12.75">
      <c r="A3858" s="35" t="s">
        <v>56</v>
      </c>
      <c r="E3858" s="39" t="s">
        <v>3983</v>
      </c>
    </row>
    <row r="3859" spans="1:5" ht="12.75">
      <c r="A3859" s="35" t="s">
        <v>57</v>
      </c>
      <c r="E3859" s="40" t="s">
        <v>5</v>
      </c>
    </row>
    <row r="3860" spans="1:5" ht="12.75">
      <c r="A3860" t="s">
        <v>58</v>
      </c>
      <c r="E3860" s="39" t="s">
        <v>5</v>
      </c>
    </row>
    <row r="3861" spans="1:16" ht="12.75">
      <c r="A3861" t="s">
        <v>50</v>
      </c>
      <c s="34" t="s">
        <v>3984</v>
      </c>
      <c s="34" t="s">
        <v>3985</v>
      </c>
      <c s="35" t="s">
        <v>5</v>
      </c>
      <c s="6" t="s">
        <v>3986</v>
      </c>
      <c s="36" t="s">
        <v>54</v>
      </c>
      <c s="37">
        <v>3</v>
      </c>
      <c s="36">
        <v>0</v>
      </c>
      <c s="36">
        <f>ROUND(G3861*H3861,6)</f>
      </c>
      <c r="L3861" s="38">
        <v>0</v>
      </c>
      <c s="32">
        <f>ROUND(ROUND(L3861,2)*ROUND(G3861,3),2)</f>
      </c>
      <c s="36" t="s">
        <v>55</v>
      </c>
      <c>
        <f>(M3861*21)/100</f>
      </c>
      <c t="s">
        <v>28</v>
      </c>
    </row>
    <row r="3862" spans="1:5" ht="12.75">
      <c r="A3862" s="35" t="s">
        <v>56</v>
      </c>
      <c r="E3862" s="39" t="s">
        <v>3986</v>
      </c>
    </row>
    <row r="3863" spans="1:5" ht="12.75">
      <c r="A3863" s="35" t="s">
        <v>57</v>
      </c>
      <c r="E3863" s="40" t="s">
        <v>5</v>
      </c>
    </row>
    <row r="3864" spans="1:5" ht="12.75">
      <c r="A3864" t="s">
        <v>58</v>
      </c>
      <c r="E3864" s="39" t="s">
        <v>5</v>
      </c>
    </row>
    <row r="3865" spans="1:16" ht="12.75">
      <c r="A3865" t="s">
        <v>50</v>
      </c>
      <c s="34" t="s">
        <v>3987</v>
      </c>
      <c s="34" t="s">
        <v>3988</v>
      </c>
      <c s="35" t="s">
        <v>5</v>
      </c>
      <c s="6" t="s">
        <v>3989</v>
      </c>
      <c s="36" t="s">
        <v>54</v>
      </c>
      <c s="37">
        <v>4</v>
      </c>
      <c s="36">
        <v>0</v>
      </c>
      <c s="36">
        <f>ROUND(G3865*H3865,6)</f>
      </c>
      <c r="L3865" s="38">
        <v>0</v>
      </c>
      <c s="32">
        <f>ROUND(ROUND(L3865,2)*ROUND(G3865,3),2)</f>
      </c>
      <c s="36" t="s">
        <v>55</v>
      </c>
      <c>
        <f>(M3865*21)/100</f>
      </c>
      <c t="s">
        <v>28</v>
      </c>
    </row>
    <row r="3866" spans="1:5" ht="12.75">
      <c r="A3866" s="35" t="s">
        <v>56</v>
      </c>
      <c r="E3866" s="39" t="s">
        <v>3989</v>
      </c>
    </row>
    <row r="3867" spans="1:5" ht="12.75">
      <c r="A3867" s="35" t="s">
        <v>57</v>
      </c>
      <c r="E3867" s="40" t="s">
        <v>5</v>
      </c>
    </row>
    <row r="3868" spans="1:5" ht="12.75">
      <c r="A3868" t="s">
        <v>58</v>
      </c>
      <c r="E3868" s="39" t="s">
        <v>5</v>
      </c>
    </row>
    <row r="3869" spans="1:16" ht="12.75">
      <c r="A3869" t="s">
        <v>50</v>
      </c>
      <c s="34" t="s">
        <v>3990</v>
      </c>
      <c s="34" t="s">
        <v>3991</v>
      </c>
      <c s="35" t="s">
        <v>5</v>
      </c>
      <c s="6" t="s">
        <v>3992</v>
      </c>
      <c s="36" t="s">
        <v>54</v>
      </c>
      <c s="37">
        <v>4</v>
      </c>
      <c s="36">
        <v>0</v>
      </c>
      <c s="36">
        <f>ROUND(G3869*H3869,6)</f>
      </c>
      <c r="L3869" s="38">
        <v>0</v>
      </c>
      <c s="32">
        <f>ROUND(ROUND(L3869,2)*ROUND(G3869,3),2)</f>
      </c>
      <c s="36" t="s">
        <v>55</v>
      </c>
      <c>
        <f>(M3869*21)/100</f>
      </c>
      <c t="s">
        <v>28</v>
      </c>
    </row>
    <row r="3870" spans="1:5" ht="12.75">
      <c r="A3870" s="35" t="s">
        <v>56</v>
      </c>
      <c r="E3870" s="39" t="s">
        <v>3992</v>
      </c>
    </row>
    <row r="3871" spans="1:5" ht="12.75">
      <c r="A3871" s="35" t="s">
        <v>57</v>
      </c>
      <c r="E3871" s="40" t="s">
        <v>5</v>
      </c>
    </row>
    <row r="3872" spans="1:5" ht="12.75">
      <c r="A3872" t="s">
        <v>58</v>
      </c>
      <c r="E3872" s="39" t="s">
        <v>5</v>
      </c>
    </row>
    <row r="3873" spans="1:16" ht="12.75">
      <c r="A3873" t="s">
        <v>50</v>
      </c>
      <c s="34" t="s">
        <v>3993</v>
      </c>
      <c s="34" t="s">
        <v>3994</v>
      </c>
      <c s="35" t="s">
        <v>5</v>
      </c>
      <c s="6" t="s">
        <v>3995</v>
      </c>
      <c s="36" t="s">
        <v>54</v>
      </c>
      <c s="37">
        <v>2</v>
      </c>
      <c s="36">
        <v>0</v>
      </c>
      <c s="36">
        <f>ROUND(G3873*H3873,6)</f>
      </c>
      <c r="L3873" s="38">
        <v>0</v>
      </c>
      <c s="32">
        <f>ROUND(ROUND(L3873,2)*ROUND(G3873,3),2)</f>
      </c>
      <c s="36" t="s">
        <v>55</v>
      </c>
      <c>
        <f>(M3873*21)/100</f>
      </c>
      <c t="s">
        <v>28</v>
      </c>
    </row>
    <row r="3874" spans="1:5" ht="12.75">
      <c r="A3874" s="35" t="s">
        <v>56</v>
      </c>
      <c r="E3874" s="39" t="s">
        <v>3995</v>
      </c>
    </row>
    <row r="3875" spans="1:5" ht="12.75">
      <c r="A3875" s="35" t="s">
        <v>57</v>
      </c>
      <c r="E3875" s="40" t="s">
        <v>5</v>
      </c>
    </row>
    <row r="3876" spans="1:5" ht="12.75">
      <c r="A3876" t="s">
        <v>58</v>
      </c>
      <c r="E3876" s="39" t="s">
        <v>5</v>
      </c>
    </row>
    <row r="3877" spans="1:16" ht="12.75">
      <c r="A3877" t="s">
        <v>50</v>
      </c>
      <c s="34" t="s">
        <v>3996</v>
      </c>
      <c s="34" t="s">
        <v>3997</v>
      </c>
      <c s="35" t="s">
        <v>5</v>
      </c>
      <c s="6" t="s">
        <v>3998</v>
      </c>
      <c s="36" t="s">
        <v>54</v>
      </c>
      <c s="37">
        <v>10</v>
      </c>
      <c s="36">
        <v>0</v>
      </c>
      <c s="36">
        <f>ROUND(G3877*H3877,6)</f>
      </c>
      <c r="L3877" s="38">
        <v>0</v>
      </c>
      <c s="32">
        <f>ROUND(ROUND(L3877,2)*ROUND(G3877,3),2)</f>
      </c>
      <c s="36" t="s">
        <v>55</v>
      </c>
      <c>
        <f>(M3877*21)/100</f>
      </c>
      <c t="s">
        <v>28</v>
      </c>
    </row>
    <row r="3878" spans="1:5" ht="12.75">
      <c r="A3878" s="35" t="s">
        <v>56</v>
      </c>
      <c r="E3878" s="39" t="s">
        <v>3998</v>
      </c>
    </row>
    <row r="3879" spans="1:5" ht="12.75">
      <c r="A3879" s="35" t="s">
        <v>57</v>
      </c>
      <c r="E3879" s="40" t="s">
        <v>5</v>
      </c>
    </row>
    <row r="3880" spans="1:5" ht="12.75">
      <c r="A3880" t="s">
        <v>58</v>
      </c>
      <c r="E3880" s="39" t="s">
        <v>5</v>
      </c>
    </row>
    <row r="3881" spans="1:16" ht="12.75">
      <c r="A3881" t="s">
        <v>50</v>
      </c>
      <c s="34" t="s">
        <v>3999</v>
      </c>
      <c s="34" t="s">
        <v>4000</v>
      </c>
      <c s="35" t="s">
        <v>5</v>
      </c>
      <c s="6" t="s">
        <v>4001</v>
      </c>
      <c s="36" t="s">
        <v>54</v>
      </c>
      <c s="37">
        <v>1</v>
      </c>
      <c s="36">
        <v>0</v>
      </c>
      <c s="36">
        <f>ROUND(G3881*H3881,6)</f>
      </c>
      <c r="L3881" s="38">
        <v>0</v>
      </c>
      <c s="32">
        <f>ROUND(ROUND(L3881,2)*ROUND(G3881,3),2)</f>
      </c>
      <c s="36" t="s">
        <v>55</v>
      </c>
      <c>
        <f>(M3881*21)/100</f>
      </c>
      <c t="s">
        <v>28</v>
      </c>
    </row>
    <row r="3882" spans="1:5" ht="12.75">
      <c r="A3882" s="35" t="s">
        <v>56</v>
      </c>
      <c r="E3882" s="39" t="s">
        <v>4001</v>
      </c>
    </row>
    <row r="3883" spans="1:5" ht="12.75">
      <c r="A3883" s="35" t="s">
        <v>57</v>
      </c>
      <c r="E3883" s="40" t="s">
        <v>5</v>
      </c>
    </row>
    <row r="3884" spans="1:5" ht="12.75">
      <c r="A3884" t="s">
        <v>58</v>
      </c>
      <c r="E3884" s="39" t="s">
        <v>5</v>
      </c>
    </row>
    <row r="3885" spans="1:16" ht="12.75">
      <c r="A3885" t="s">
        <v>50</v>
      </c>
      <c s="34" t="s">
        <v>4002</v>
      </c>
      <c s="34" t="s">
        <v>4003</v>
      </c>
      <c s="35" t="s">
        <v>5</v>
      </c>
      <c s="6" t="s">
        <v>4004</v>
      </c>
      <c s="36" t="s">
        <v>54</v>
      </c>
      <c s="37">
        <v>1</v>
      </c>
      <c s="36">
        <v>0</v>
      </c>
      <c s="36">
        <f>ROUND(G3885*H3885,6)</f>
      </c>
      <c r="L3885" s="38">
        <v>0</v>
      </c>
      <c s="32">
        <f>ROUND(ROUND(L3885,2)*ROUND(G3885,3),2)</f>
      </c>
      <c s="36" t="s">
        <v>55</v>
      </c>
      <c>
        <f>(M3885*21)/100</f>
      </c>
      <c t="s">
        <v>28</v>
      </c>
    </row>
    <row r="3886" spans="1:5" ht="12.75">
      <c r="A3886" s="35" t="s">
        <v>56</v>
      </c>
      <c r="E3886" s="39" t="s">
        <v>4004</v>
      </c>
    </row>
    <row r="3887" spans="1:5" ht="12.75">
      <c r="A3887" s="35" t="s">
        <v>57</v>
      </c>
      <c r="E3887" s="40" t="s">
        <v>5</v>
      </c>
    </row>
    <row r="3888" spans="1:5" ht="12.75">
      <c r="A3888" t="s">
        <v>58</v>
      </c>
      <c r="E3888" s="39" t="s">
        <v>5</v>
      </c>
    </row>
    <row r="3889" spans="1:16" ht="25.5">
      <c r="A3889" t="s">
        <v>50</v>
      </c>
      <c s="34" t="s">
        <v>4005</v>
      </c>
      <c s="34" t="s">
        <v>4006</v>
      </c>
      <c s="35" t="s">
        <v>5</v>
      </c>
      <c s="6" t="s">
        <v>4007</v>
      </c>
      <c s="36" t="s">
        <v>54</v>
      </c>
      <c s="37">
        <v>17</v>
      </c>
      <c s="36">
        <v>0</v>
      </c>
      <c s="36">
        <f>ROUND(G3889*H3889,6)</f>
      </c>
      <c r="L3889" s="38">
        <v>0</v>
      </c>
      <c s="32">
        <f>ROUND(ROUND(L3889,2)*ROUND(G3889,3),2)</f>
      </c>
      <c s="36" t="s">
        <v>55</v>
      </c>
      <c>
        <f>(M3889*21)/100</f>
      </c>
      <c t="s">
        <v>28</v>
      </c>
    </row>
    <row r="3890" spans="1:5" ht="25.5">
      <c r="A3890" s="35" t="s">
        <v>56</v>
      </c>
      <c r="E3890" s="39" t="s">
        <v>4007</v>
      </c>
    </row>
    <row r="3891" spans="1:5" ht="12.75">
      <c r="A3891" s="35" t="s">
        <v>57</v>
      </c>
      <c r="E3891" s="40" t="s">
        <v>5</v>
      </c>
    </row>
    <row r="3892" spans="1:5" ht="12.75">
      <c r="A3892" t="s">
        <v>58</v>
      </c>
      <c r="E3892" s="39" t="s">
        <v>5</v>
      </c>
    </row>
    <row r="3893" spans="1:16" ht="25.5">
      <c r="A3893" t="s">
        <v>50</v>
      </c>
      <c s="34" t="s">
        <v>4008</v>
      </c>
      <c s="34" t="s">
        <v>4009</v>
      </c>
      <c s="35" t="s">
        <v>5</v>
      </c>
      <c s="6" t="s">
        <v>4010</v>
      </c>
      <c s="36" t="s">
        <v>54</v>
      </c>
      <c s="37">
        <v>40</v>
      </c>
      <c s="36">
        <v>0</v>
      </c>
      <c s="36">
        <f>ROUND(G3893*H3893,6)</f>
      </c>
      <c r="L3893" s="38">
        <v>0</v>
      </c>
      <c s="32">
        <f>ROUND(ROUND(L3893,2)*ROUND(G3893,3),2)</f>
      </c>
      <c s="36" t="s">
        <v>55</v>
      </c>
      <c>
        <f>(M3893*21)/100</f>
      </c>
      <c t="s">
        <v>28</v>
      </c>
    </row>
    <row r="3894" spans="1:5" ht="51">
      <c r="A3894" s="35" t="s">
        <v>56</v>
      </c>
      <c r="E3894" s="39" t="s">
        <v>4011</v>
      </c>
    </row>
    <row r="3895" spans="1:5" ht="12.75">
      <c r="A3895" s="35" t="s">
        <v>57</v>
      </c>
      <c r="E3895" s="40" t="s">
        <v>5</v>
      </c>
    </row>
    <row r="3896" spans="1:5" ht="12.75">
      <c r="A3896" t="s">
        <v>58</v>
      </c>
      <c r="E3896" s="39" t="s">
        <v>5</v>
      </c>
    </row>
    <row r="3897" spans="1:16" ht="25.5">
      <c r="A3897" t="s">
        <v>50</v>
      </c>
      <c s="34" t="s">
        <v>4012</v>
      </c>
      <c s="34" t="s">
        <v>4013</v>
      </c>
      <c s="35" t="s">
        <v>5</v>
      </c>
      <c s="6" t="s">
        <v>4014</v>
      </c>
      <c s="36" t="s">
        <v>54</v>
      </c>
      <c s="37">
        <v>15</v>
      </c>
      <c s="36">
        <v>0</v>
      </c>
      <c s="36">
        <f>ROUND(G3897*H3897,6)</f>
      </c>
      <c r="L3897" s="38">
        <v>0</v>
      </c>
      <c s="32">
        <f>ROUND(ROUND(L3897,2)*ROUND(G3897,3),2)</f>
      </c>
      <c s="36" t="s">
        <v>55</v>
      </c>
      <c>
        <f>(M3897*21)/100</f>
      </c>
      <c t="s">
        <v>28</v>
      </c>
    </row>
    <row r="3898" spans="1:5" ht="25.5">
      <c r="A3898" s="35" t="s">
        <v>56</v>
      </c>
      <c r="E3898" s="39" t="s">
        <v>4014</v>
      </c>
    </row>
    <row r="3899" spans="1:5" ht="12.75">
      <c r="A3899" s="35" t="s">
        <v>57</v>
      </c>
      <c r="E3899" s="40" t="s">
        <v>5</v>
      </c>
    </row>
    <row r="3900" spans="1:5" ht="12.75">
      <c r="A3900" t="s">
        <v>58</v>
      </c>
      <c r="E3900" s="39" t="s">
        <v>5</v>
      </c>
    </row>
    <row r="3901" spans="1:16" ht="12.75">
      <c r="A3901" t="s">
        <v>50</v>
      </c>
      <c s="34" t="s">
        <v>4015</v>
      </c>
      <c s="34" t="s">
        <v>4016</v>
      </c>
      <c s="35" t="s">
        <v>5</v>
      </c>
      <c s="6" t="s">
        <v>4017</v>
      </c>
      <c s="36" t="s">
        <v>54</v>
      </c>
      <c s="37">
        <v>2</v>
      </c>
      <c s="36">
        <v>0</v>
      </c>
      <c s="36">
        <f>ROUND(G3901*H3901,6)</f>
      </c>
      <c r="L3901" s="38">
        <v>0</v>
      </c>
      <c s="32">
        <f>ROUND(ROUND(L3901,2)*ROUND(G3901,3),2)</f>
      </c>
      <c s="36" t="s">
        <v>55</v>
      </c>
      <c>
        <f>(M3901*21)/100</f>
      </c>
      <c t="s">
        <v>28</v>
      </c>
    </row>
    <row r="3902" spans="1:5" ht="12.75">
      <c r="A3902" s="35" t="s">
        <v>56</v>
      </c>
      <c r="E3902" s="39" t="s">
        <v>4017</v>
      </c>
    </row>
    <row r="3903" spans="1:5" ht="12.75">
      <c r="A3903" s="35" t="s">
        <v>57</v>
      </c>
      <c r="E3903" s="40" t="s">
        <v>5</v>
      </c>
    </row>
    <row r="3904" spans="1:5" ht="12.75">
      <c r="A3904" t="s">
        <v>58</v>
      </c>
      <c r="E3904" s="39" t="s">
        <v>5</v>
      </c>
    </row>
    <row r="3905" spans="1:16" ht="25.5">
      <c r="A3905" t="s">
        <v>50</v>
      </c>
      <c s="34" t="s">
        <v>4018</v>
      </c>
      <c s="34" t="s">
        <v>4019</v>
      </c>
      <c s="35" t="s">
        <v>5</v>
      </c>
      <c s="6" t="s">
        <v>4020</v>
      </c>
      <c s="36" t="s">
        <v>54</v>
      </c>
      <c s="37">
        <v>40</v>
      </c>
      <c s="36">
        <v>0</v>
      </c>
      <c s="36">
        <f>ROUND(G3905*H3905,6)</f>
      </c>
      <c r="L3905" s="38">
        <v>0</v>
      </c>
      <c s="32">
        <f>ROUND(ROUND(L3905,2)*ROUND(G3905,3),2)</f>
      </c>
      <c s="36" t="s">
        <v>55</v>
      </c>
      <c>
        <f>(M3905*21)/100</f>
      </c>
      <c t="s">
        <v>28</v>
      </c>
    </row>
    <row r="3906" spans="1:5" ht="25.5">
      <c r="A3906" s="35" t="s">
        <v>56</v>
      </c>
      <c r="E3906" s="39" t="s">
        <v>4020</v>
      </c>
    </row>
    <row r="3907" spans="1:5" ht="12.75">
      <c r="A3907" s="35" t="s">
        <v>57</v>
      </c>
      <c r="E3907" s="40" t="s">
        <v>5</v>
      </c>
    </row>
    <row r="3908" spans="1:5" ht="12.75">
      <c r="A3908" t="s">
        <v>58</v>
      </c>
      <c r="E3908" s="39" t="s">
        <v>5</v>
      </c>
    </row>
    <row r="3909" spans="1:16" ht="12.75">
      <c r="A3909" t="s">
        <v>50</v>
      </c>
      <c s="34" t="s">
        <v>4021</v>
      </c>
      <c s="34" t="s">
        <v>4022</v>
      </c>
      <c s="35" t="s">
        <v>5</v>
      </c>
      <c s="6" t="s">
        <v>4023</v>
      </c>
      <c s="36" t="s">
        <v>54</v>
      </c>
      <c s="37">
        <v>56</v>
      </c>
      <c s="36">
        <v>0</v>
      </c>
      <c s="36">
        <f>ROUND(G3909*H3909,6)</f>
      </c>
      <c r="L3909" s="38">
        <v>0</v>
      </c>
      <c s="32">
        <f>ROUND(ROUND(L3909,2)*ROUND(G3909,3),2)</f>
      </c>
      <c s="36" t="s">
        <v>55</v>
      </c>
      <c>
        <f>(M3909*21)/100</f>
      </c>
      <c t="s">
        <v>28</v>
      </c>
    </row>
    <row r="3910" spans="1:5" ht="12.75">
      <c r="A3910" s="35" t="s">
        <v>56</v>
      </c>
      <c r="E3910" s="39" t="s">
        <v>4023</v>
      </c>
    </row>
    <row r="3911" spans="1:5" ht="12.75">
      <c r="A3911" s="35" t="s">
        <v>57</v>
      </c>
      <c r="E3911" s="40" t="s">
        <v>5</v>
      </c>
    </row>
    <row r="3912" spans="1:5" ht="12.75">
      <c r="A3912" t="s">
        <v>58</v>
      </c>
      <c r="E3912" s="39" t="s">
        <v>5</v>
      </c>
    </row>
    <row r="3913" spans="1:16" ht="12.75">
      <c r="A3913" t="s">
        <v>50</v>
      </c>
      <c s="34" t="s">
        <v>4024</v>
      </c>
      <c s="34" t="s">
        <v>4025</v>
      </c>
      <c s="35" t="s">
        <v>5</v>
      </c>
      <c s="6" t="s">
        <v>4026</v>
      </c>
      <c s="36" t="s">
        <v>54</v>
      </c>
      <c s="37">
        <v>11</v>
      </c>
      <c s="36">
        <v>0</v>
      </c>
      <c s="36">
        <f>ROUND(G3913*H3913,6)</f>
      </c>
      <c r="L3913" s="38">
        <v>0</v>
      </c>
      <c s="32">
        <f>ROUND(ROUND(L3913,2)*ROUND(G3913,3),2)</f>
      </c>
      <c s="36" t="s">
        <v>55</v>
      </c>
      <c>
        <f>(M3913*21)/100</f>
      </c>
      <c t="s">
        <v>28</v>
      </c>
    </row>
    <row r="3914" spans="1:5" ht="12.75">
      <c r="A3914" s="35" t="s">
        <v>56</v>
      </c>
      <c r="E3914" s="39" t="s">
        <v>4026</v>
      </c>
    </row>
    <row r="3915" spans="1:5" ht="12.75">
      <c r="A3915" s="35" t="s">
        <v>57</v>
      </c>
      <c r="E3915" s="40" t="s">
        <v>5</v>
      </c>
    </row>
    <row r="3916" spans="1:5" ht="12.75">
      <c r="A3916" t="s">
        <v>58</v>
      </c>
      <c r="E3916" s="39" t="s">
        <v>5</v>
      </c>
    </row>
    <row r="3917" spans="1:16" ht="12.75">
      <c r="A3917" t="s">
        <v>50</v>
      </c>
      <c s="34" t="s">
        <v>4027</v>
      </c>
      <c s="34" t="s">
        <v>4028</v>
      </c>
      <c s="35" t="s">
        <v>5</v>
      </c>
      <c s="6" t="s">
        <v>4029</v>
      </c>
      <c s="36" t="s">
        <v>54</v>
      </c>
      <c s="37">
        <v>7</v>
      </c>
      <c s="36">
        <v>0</v>
      </c>
      <c s="36">
        <f>ROUND(G3917*H3917,6)</f>
      </c>
      <c r="L3917" s="38">
        <v>0</v>
      </c>
      <c s="32">
        <f>ROUND(ROUND(L3917,2)*ROUND(G3917,3),2)</f>
      </c>
      <c s="36" t="s">
        <v>55</v>
      </c>
      <c>
        <f>(M3917*21)/100</f>
      </c>
      <c t="s">
        <v>28</v>
      </c>
    </row>
    <row r="3918" spans="1:5" ht="12.75">
      <c r="A3918" s="35" t="s">
        <v>56</v>
      </c>
      <c r="E3918" s="39" t="s">
        <v>4029</v>
      </c>
    </row>
    <row r="3919" spans="1:5" ht="12.75">
      <c r="A3919" s="35" t="s">
        <v>57</v>
      </c>
      <c r="E3919" s="40" t="s">
        <v>5</v>
      </c>
    </row>
    <row r="3920" spans="1:5" ht="12.75">
      <c r="A3920" t="s">
        <v>58</v>
      </c>
      <c r="E3920" s="39" t="s">
        <v>5</v>
      </c>
    </row>
    <row r="3921" spans="1:16" ht="12.75">
      <c r="A3921" t="s">
        <v>50</v>
      </c>
      <c s="34" t="s">
        <v>4030</v>
      </c>
      <c s="34" t="s">
        <v>4031</v>
      </c>
      <c s="35" t="s">
        <v>5</v>
      </c>
      <c s="6" t="s">
        <v>4032</v>
      </c>
      <c s="36" t="s">
        <v>54</v>
      </c>
      <c s="37">
        <v>15</v>
      </c>
      <c s="36">
        <v>0</v>
      </c>
      <c s="36">
        <f>ROUND(G3921*H3921,6)</f>
      </c>
      <c r="L3921" s="38">
        <v>0</v>
      </c>
      <c s="32">
        <f>ROUND(ROUND(L3921,2)*ROUND(G3921,3),2)</f>
      </c>
      <c s="36" t="s">
        <v>55</v>
      </c>
      <c>
        <f>(M3921*21)/100</f>
      </c>
      <c t="s">
        <v>28</v>
      </c>
    </row>
    <row r="3922" spans="1:5" ht="12.75">
      <c r="A3922" s="35" t="s">
        <v>56</v>
      </c>
      <c r="E3922" s="39" t="s">
        <v>4032</v>
      </c>
    </row>
    <row r="3923" spans="1:5" ht="12.75">
      <c r="A3923" s="35" t="s">
        <v>57</v>
      </c>
      <c r="E3923" s="40" t="s">
        <v>5</v>
      </c>
    </row>
    <row r="3924" spans="1:5" ht="12.75">
      <c r="A3924" t="s">
        <v>58</v>
      </c>
      <c r="E3924" s="39" t="s">
        <v>5</v>
      </c>
    </row>
    <row r="3925" spans="1:16" ht="25.5">
      <c r="A3925" t="s">
        <v>50</v>
      </c>
      <c s="34" t="s">
        <v>4033</v>
      </c>
      <c s="34" t="s">
        <v>4034</v>
      </c>
      <c s="35" t="s">
        <v>5</v>
      </c>
      <c s="6" t="s">
        <v>4035</v>
      </c>
      <c s="36" t="s">
        <v>54</v>
      </c>
      <c s="37">
        <v>1</v>
      </c>
      <c s="36">
        <v>0</v>
      </c>
      <c s="36">
        <f>ROUND(G3925*H3925,6)</f>
      </c>
      <c r="L3925" s="38">
        <v>0</v>
      </c>
      <c s="32">
        <f>ROUND(ROUND(L3925,2)*ROUND(G3925,3),2)</f>
      </c>
      <c s="36" t="s">
        <v>55</v>
      </c>
      <c>
        <f>(M3925*21)/100</f>
      </c>
      <c t="s">
        <v>28</v>
      </c>
    </row>
    <row r="3926" spans="1:5" ht="38.25">
      <c r="A3926" s="35" t="s">
        <v>56</v>
      </c>
      <c r="E3926" s="39" t="s">
        <v>4036</v>
      </c>
    </row>
    <row r="3927" spans="1:5" ht="12.75">
      <c r="A3927" s="35" t="s">
        <v>57</v>
      </c>
      <c r="E3927" s="40" t="s">
        <v>5</v>
      </c>
    </row>
    <row r="3928" spans="1:5" ht="12.75">
      <c r="A3928" t="s">
        <v>58</v>
      </c>
      <c r="E3928" s="39" t="s">
        <v>5</v>
      </c>
    </row>
    <row r="3929" spans="1:16" ht="25.5">
      <c r="A3929" t="s">
        <v>50</v>
      </c>
      <c s="34" t="s">
        <v>4037</v>
      </c>
      <c s="34" t="s">
        <v>4038</v>
      </c>
      <c s="35" t="s">
        <v>5</v>
      </c>
      <c s="6" t="s">
        <v>4039</v>
      </c>
      <c s="36" t="s">
        <v>54</v>
      </c>
      <c s="37">
        <v>1</v>
      </c>
      <c s="36">
        <v>0</v>
      </c>
      <c s="36">
        <f>ROUND(G3929*H3929,6)</f>
      </c>
      <c r="L3929" s="38">
        <v>0</v>
      </c>
      <c s="32">
        <f>ROUND(ROUND(L3929,2)*ROUND(G3929,3),2)</f>
      </c>
      <c s="36" t="s">
        <v>55</v>
      </c>
      <c>
        <f>(M3929*21)/100</f>
      </c>
      <c t="s">
        <v>28</v>
      </c>
    </row>
    <row r="3930" spans="1:5" ht="63.75">
      <c r="A3930" s="35" t="s">
        <v>56</v>
      </c>
      <c r="E3930" s="39" t="s">
        <v>4040</v>
      </c>
    </row>
    <row r="3931" spans="1:5" ht="12.75">
      <c r="A3931" s="35" t="s">
        <v>57</v>
      </c>
      <c r="E3931" s="40" t="s">
        <v>5</v>
      </c>
    </row>
    <row r="3932" spans="1:5" ht="12.75">
      <c r="A3932" t="s">
        <v>58</v>
      </c>
      <c r="E3932" s="39" t="s">
        <v>5</v>
      </c>
    </row>
    <row r="3933" spans="1:16" ht="25.5">
      <c r="A3933" t="s">
        <v>50</v>
      </c>
      <c s="34" t="s">
        <v>4041</v>
      </c>
      <c s="34" t="s">
        <v>4042</v>
      </c>
      <c s="35" t="s">
        <v>5</v>
      </c>
      <c s="6" t="s">
        <v>4043</v>
      </c>
      <c s="36" t="s">
        <v>104</v>
      </c>
      <c s="37">
        <v>375</v>
      </c>
      <c s="36">
        <v>0</v>
      </c>
      <c s="36">
        <f>ROUND(G3933*H3933,6)</f>
      </c>
      <c r="L3933" s="38">
        <v>0</v>
      </c>
      <c s="32">
        <f>ROUND(ROUND(L3933,2)*ROUND(G3933,3),2)</f>
      </c>
      <c s="36" t="s">
        <v>55</v>
      </c>
      <c>
        <f>(M3933*21)/100</f>
      </c>
      <c t="s">
        <v>28</v>
      </c>
    </row>
    <row r="3934" spans="1:5" ht="25.5">
      <c r="A3934" s="35" t="s">
        <v>56</v>
      </c>
      <c r="E3934" s="39" t="s">
        <v>4043</v>
      </c>
    </row>
    <row r="3935" spans="1:5" ht="12.75">
      <c r="A3935" s="35" t="s">
        <v>57</v>
      </c>
      <c r="E3935" s="40" t="s">
        <v>5</v>
      </c>
    </row>
    <row r="3936" spans="1:5" ht="12.75">
      <c r="A3936" t="s">
        <v>58</v>
      </c>
      <c r="E3936" s="39" t="s">
        <v>5</v>
      </c>
    </row>
    <row r="3937" spans="1:16" ht="12.75">
      <c r="A3937" t="s">
        <v>50</v>
      </c>
      <c s="34" t="s">
        <v>4044</v>
      </c>
      <c s="34" t="s">
        <v>4045</v>
      </c>
      <c s="35" t="s">
        <v>5</v>
      </c>
      <c s="6" t="s">
        <v>4046</v>
      </c>
      <c s="36" t="s">
        <v>54</v>
      </c>
      <c s="37">
        <v>1</v>
      </c>
      <c s="36">
        <v>0</v>
      </c>
      <c s="36">
        <f>ROUND(G3937*H3937,6)</f>
      </c>
      <c r="L3937" s="38">
        <v>0</v>
      </c>
      <c s="32">
        <f>ROUND(ROUND(L3937,2)*ROUND(G3937,3),2)</f>
      </c>
      <c s="36" t="s">
        <v>55</v>
      </c>
      <c>
        <f>(M3937*21)/100</f>
      </c>
      <c t="s">
        <v>28</v>
      </c>
    </row>
    <row r="3938" spans="1:5" ht="12.75">
      <c r="A3938" s="35" t="s">
        <v>56</v>
      </c>
      <c r="E3938" s="39" t="s">
        <v>4046</v>
      </c>
    </row>
    <row r="3939" spans="1:5" ht="12.75">
      <c r="A3939" s="35" t="s">
        <v>57</v>
      </c>
      <c r="E3939" s="40" t="s">
        <v>5</v>
      </c>
    </row>
    <row r="3940" spans="1:5" ht="12.75">
      <c r="A3940" t="s">
        <v>58</v>
      </c>
      <c r="E3940" s="39" t="s">
        <v>5</v>
      </c>
    </row>
    <row r="3941" spans="1:16" ht="25.5">
      <c r="A3941" t="s">
        <v>50</v>
      </c>
      <c s="34" t="s">
        <v>4047</v>
      </c>
      <c s="34" t="s">
        <v>4048</v>
      </c>
      <c s="35" t="s">
        <v>5</v>
      </c>
      <c s="6" t="s">
        <v>4049</v>
      </c>
      <c s="36" t="s">
        <v>54</v>
      </c>
      <c s="37">
        <v>3</v>
      </c>
      <c s="36">
        <v>0</v>
      </c>
      <c s="36">
        <f>ROUND(G3941*H3941,6)</f>
      </c>
      <c r="L3941" s="38">
        <v>0</v>
      </c>
      <c s="32">
        <f>ROUND(ROUND(L3941,2)*ROUND(G3941,3),2)</f>
      </c>
      <c s="36" t="s">
        <v>55</v>
      </c>
      <c>
        <f>(M3941*21)/100</f>
      </c>
      <c t="s">
        <v>28</v>
      </c>
    </row>
    <row r="3942" spans="1:5" ht="63.75">
      <c r="A3942" s="35" t="s">
        <v>56</v>
      </c>
      <c r="E3942" s="39" t="s">
        <v>4050</v>
      </c>
    </row>
    <row r="3943" spans="1:5" ht="12.75">
      <c r="A3943" s="35" t="s">
        <v>57</v>
      </c>
      <c r="E3943" s="40" t="s">
        <v>5</v>
      </c>
    </row>
    <row r="3944" spans="1:5" ht="12.75">
      <c r="A3944" t="s">
        <v>58</v>
      </c>
      <c r="E3944" s="39" t="s">
        <v>5</v>
      </c>
    </row>
    <row r="3945" spans="1:16" ht="25.5">
      <c r="A3945" t="s">
        <v>50</v>
      </c>
      <c s="34" t="s">
        <v>4051</v>
      </c>
      <c s="34" t="s">
        <v>4052</v>
      </c>
      <c s="35" t="s">
        <v>5</v>
      </c>
      <c s="6" t="s">
        <v>4053</v>
      </c>
      <c s="36" t="s">
        <v>54</v>
      </c>
      <c s="37">
        <v>1</v>
      </c>
      <c s="36">
        <v>0</v>
      </c>
      <c s="36">
        <f>ROUND(G3945*H3945,6)</f>
      </c>
      <c r="L3945" s="38">
        <v>0</v>
      </c>
      <c s="32">
        <f>ROUND(ROUND(L3945,2)*ROUND(G3945,3),2)</f>
      </c>
      <c s="36" t="s">
        <v>55</v>
      </c>
      <c>
        <f>(M3945*21)/100</f>
      </c>
      <c t="s">
        <v>28</v>
      </c>
    </row>
    <row r="3946" spans="1:5" ht="25.5">
      <c r="A3946" s="35" t="s">
        <v>56</v>
      </c>
      <c r="E3946" s="39" t="s">
        <v>4053</v>
      </c>
    </row>
    <row r="3947" spans="1:5" ht="12.75">
      <c r="A3947" s="35" t="s">
        <v>57</v>
      </c>
      <c r="E3947" s="40" t="s">
        <v>5</v>
      </c>
    </row>
    <row r="3948" spans="1:5" ht="12.75">
      <c r="A3948" t="s">
        <v>58</v>
      </c>
      <c r="E3948" s="39" t="s">
        <v>5</v>
      </c>
    </row>
    <row r="3949" spans="1:16" ht="25.5">
      <c r="A3949" t="s">
        <v>50</v>
      </c>
      <c s="34" t="s">
        <v>4054</v>
      </c>
      <c s="34" t="s">
        <v>4055</v>
      </c>
      <c s="35" t="s">
        <v>5</v>
      </c>
      <c s="6" t="s">
        <v>4056</v>
      </c>
      <c s="36" t="s">
        <v>54</v>
      </c>
      <c s="37">
        <v>1</v>
      </c>
      <c s="36">
        <v>0</v>
      </c>
      <c s="36">
        <f>ROUND(G3949*H3949,6)</f>
      </c>
      <c r="L3949" s="38">
        <v>0</v>
      </c>
      <c s="32">
        <f>ROUND(ROUND(L3949,2)*ROUND(G3949,3),2)</f>
      </c>
      <c s="36" t="s">
        <v>55</v>
      </c>
      <c>
        <f>(M3949*21)/100</f>
      </c>
      <c t="s">
        <v>28</v>
      </c>
    </row>
    <row r="3950" spans="1:5" ht="25.5">
      <c r="A3950" s="35" t="s">
        <v>56</v>
      </c>
      <c r="E3950" s="39" t="s">
        <v>4056</v>
      </c>
    </row>
    <row r="3951" spans="1:5" ht="12.75">
      <c r="A3951" s="35" t="s">
        <v>57</v>
      </c>
      <c r="E3951" s="40" t="s">
        <v>5</v>
      </c>
    </row>
    <row r="3952" spans="1:5" ht="12.75">
      <c r="A3952" t="s">
        <v>58</v>
      </c>
      <c r="E3952" s="39" t="s">
        <v>5</v>
      </c>
    </row>
    <row r="3953" spans="1:16" ht="25.5">
      <c r="A3953" t="s">
        <v>50</v>
      </c>
      <c s="34" t="s">
        <v>4057</v>
      </c>
      <c s="34" t="s">
        <v>4058</v>
      </c>
      <c s="35" t="s">
        <v>5</v>
      </c>
      <c s="6" t="s">
        <v>4059</v>
      </c>
      <c s="36" t="s">
        <v>54</v>
      </c>
      <c s="37">
        <v>8</v>
      </c>
      <c s="36">
        <v>0</v>
      </c>
      <c s="36">
        <f>ROUND(G3953*H3953,6)</f>
      </c>
      <c r="L3953" s="38">
        <v>0</v>
      </c>
      <c s="32">
        <f>ROUND(ROUND(L3953,2)*ROUND(G3953,3),2)</f>
      </c>
      <c s="36" t="s">
        <v>55</v>
      </c>
      <c>
        <f>(M3953*21)/100</f>
      </c>
      <c t="s">
        <v>28</v>
      </c>
    </row>
    <row r="3954" spans="1:5" ht="25.5">
      <c r="A3954" s="35" t="s">
        <v>56</v>
      </c>
      <c r="E3954" s="39" t="s">
        <v>4059</v>
      </c>
    </row>
    <row r="3955" spans="1:5" ht="12.75">
      <c r="A3955" s="35" t="s">
        <v>57</v>
      </c>
      <c r="E3955" s="40" t="s">
        <v>5</v>
      </c>
    </row>
    <row r="3956" spans="1:5" ht="12.75">
      <c r="A3956" t="s">
        <v>58</v>
      </c>
      <c r="E3956" s="39" t="s">
        <v>5</v>
      </c>
    </row>
    <row r="3957" spans="1:16" ht="25.5">
      <c r="A3957" t="s">
        <v>50</v>
      </c>
      <c s="34" t="s">
        <v>4060</v>
      </c>
      <c s="34" t="s">
        <v>4061</v>
      </c>
      <c s="35" t="s">
        <v>5</v>
      </c>
      <c s="6" t="s">
        <v>4062</v>
      </c>
      <c s="36" t="s">
        <v>54</v>
      </c>
      <c s="37">
        <v>1</v>
      </c>
      <c s="36">
        <v>0</v>
      </c>
      <c s="36">
        <f>ROUND(G3957*H3957,6)</f>
      </c>
      <c r="L3957" s="38">
        <v>0</v>
      </c>
      <c s="32">
        <f>ROUND(ROUND(L3957,2)*ROUND(G3957,3),2)</f>
      </c>
      <c s="36" t="s">
        <v>55</v>
      </c>
      <c>
        <f>(M3957*21)/100</f>
      </c>
      <c t="s">
        <v>28</v>
      </c>
    </row>
    <row r="3958" spans="1:5" ht="38.25">
      <c r="A3958" s="35" t="s">
        <v>56</v>
      </c>
      <c r="E3958" s="39" t="s">
        <v>4063</v>
      </c>
    </row>
    <row r="3959" spans="1:5" ht="12.75">
      <c r="A3959" s="35" t="s">
        <v>57</v>
      </c>
      <c r="E3959" s="40" t="s">
        <v>5</v>
      </c>
    </row>
    <row r="3960" spans="1:5" ht="12.75">
      <c r="A3960" t="s">
        <v>58</v>
      </c>
      <c r="E3960" s="39" t="s">
        <v>5</v>
      </c>
    </row>
    <row r="3961" spans="1:16" ht="38.25">
      <c r="A3961" t="s">
        <v>50</v>
      </c>
      <c s="34" t="s">
        <v>4064</v>
      </c>
      <c s="34" t="s">
        <v>4065</v>
      </c>
      <c s="35" t="s">
        <v>5</v>
      </c>
      <c s="6" t="s">
        <v>4066</v>
      </c>
      <c s="36" t="s">
        <v>54</v>
      </c>
      <c s="37">
        <v>1</v>
      </c>
      <c s="36">
        <v>0</v>
      </c>
      <c s="36">
        <f>ROUND(G3961*H3961,6)</f>
      </c>
      <c r="L3961" s="38">
        <v>0</v>
      </c>
      <c s="32">
        <f>ROUND(ROUND(L3961,2)*ROUND(G3961,3),2)</f>
      </c>
      <c s="36" t="s">
        <v>55</v>
      </c>
      <c>
        <f>(M3961*21)/100</f>
      </c>
      <c t="s">
        <v>28</v>
      </c>
    </row>
    <row r="3962" spans="1:5" ht="51">
      <c r="A3962" s="35" t="s">
        <v>56</v>
      </c>
      <c r="E3962" s="39" t="s">
        <v>4067</v>
      </c>
    </row>
    <row r="3963" spans="1:5" ht="12.75">
      <c r="A3963" s="35" t="s">
        <v>57</v>
      </c>
      <c r="E3963" s="40" t="s">
        <v>5</v>
      </c>
    </row>
    <row r="3964" spans="1:5" ht="12.75">
      <c r="A3964" t="s">
        <v>58</v>
      </c>
      <c r="E3964" s="39" t="s">
        <v>5</v>
      </c>
    </row>
    <row r="3965" spans="1:16" ht="25.5">
      <c r="A3965" t="s">
        <v>50</v>
      </c>
      <c s="34" t="s">
        <v>4068</v>
      </c>
      <c s="34" t="s">
        <v>4069</v>
      </c>
      <c s="35" t="s">
        <v>5</v>
      </c>
      <c s="6" t="s">
        <v>4070</v>
      </c>
      <c s="36" t="s">
        <v>54</v>
      </c>
      <c s="37">
        <v>17</v>
      </c>
      <c s="36">
        <v>0</v>
      </c>
      <c s="36">
        <f>ROUND(G3965*H3965,6)</f>
      </c>
      <c r="L3965" s="38">
        <v>0</v>
      </c>
      <c s="32">
        <f>ROUND(ROUND(L3965,2)*ROUND(G3965,3),2)</f>
      </c>
      <c s="36" t="s">
        <v>55</v>
      </c>
      <c>
        <f>(M3965*21)/100</f>
      </c>
      <c t="s">
        <v>28</v>
      </c>
    </row>
    <row r="3966" spans="1:5" ht="25.5">
      <c r="A3966" s="35" t="s">
        <v>56</v>
      </c>
      <c r="E3966" s="39" t="s">
        <v>4070</v>
      </c>
    </row>
    <row r="3967" spans="1:5" ht="12.75">
      <c r="A3967" s="35" t="s">
        <v>57</v>
      </c>
      <c r="E3967" s="40" t="s">
        <v>5</v>
      </c>
    </row>
    <row r="3968" spans="1:5" ht="12.75">
      <c r="A3968" t="s">
        <v>58</v>
      </c>
      <c r="E3968" s="39" t="s">
        <v>5</v>
      </c>
    </row>
    <row r="3969" spans="1:16" ht="38.25">
      <c r="A3969" t="s">
        <v>50</v>
      </c>
      <c s="34" t="s">
        <v>4071</v>
      </c>
      <c s="34" t="s">
        <v>4072</v>
      </c>
      <c s="35" t="s">
        <v>5</v>
      </c>
      <c s="6" t="s">
        <v>4073</v>
      </c>
      <c s="36" t="s">
        <v>54</v>
      </c>
      <c s="37">
        <v>1</v>
      </c>
      <c s="36">
        <v>0</v>
      </c>
      <c s="36">
        <f>ROUND(G3969*H3969,6)</f>
      </c>
      <c r="L3969" s="38">
        <v>0</v>
      </c>
      <c s="32">
        <f>ROUND(ROUND(L3969,2)*ROUND(G3969,3),2)</f>
      </c>
      <c s="36" t="s">
        <v>55</v>
      </c>
      <c>
        <f>(M3969*21)/100</f>
      </c>
      <c t="s">
        <v>28</v>
      </c>
    </row>
    <row r="3970" spans="1:5" ht="38.25">
      <c r="A3970" s="35" t="s">
        <v>56</v>
      </c>
      <c r="E3970" s="39" t="s">
        <v>4074</v>
      </c>
    </row>
    <row r="3971" spans="1:5" ht="12.75">
      <c r="A3971" s="35" t="s">
        <v>57</v>
      </c>
      <c r="E3971" s="40" t="s">
        <v>5</v>
      </c>
    </row>
    <row r="3972" spans="1:5" ht="12.75">
      <c r="A3972" t="s">
        <v>58</v>
      </c>
      <c r="E3972" s="39" t="s">
        <v>5</v>
      </c>
    </row>
    <row r="3973" spans="1:16" ht="38.25">
      <c r="A3973" t="s">
        <v>50</v>
      </c>
      <c s="34" t="s">
        <v>4075</v>
      </c>
      <c s="34" t="s">
        <v>4076</v>
      </c>
      <c s="35" t="s">
        <v>5</v>
      </c>
      <c s="6" t="s">
        <v>4077</v>
      </c>
      <c s="36" t="s">
        <v>54</v>
      </c>
      <c s="37">
        <v>2</v>
      </c>
      <c s="36">
        <v>0</v>
      </c>
      <c s="36">
        <f>ROUND(G3973*H3973,6)</f>
      </c>
      <c r="L3973" s="38">
        <v>0</v>
      </c>
      <c s="32">
        <f>ROUND(ROUND(L3973,2)*ROUND(G3973,3),2)</f>
      </c>
      <c s="36" t="s">
        <v>55</v>
      </c>
      <c>
        <f>(M3973*21)/100</f>
      </c>
      <c t="s">
        <v>28</v>
      </c>
    </row>
    <row r="3974" spans="1:5" ht="38.25">
      <c r="A3974" s="35" t="s">
        <v>56</v>
      </c>
      <c r="E3974" s="39" t="s">
        <v>4078</v>
      </c>
    </row>
    <row r="3975" spans="1:5" ht="12.75">
      <c r="A3975" s="35" t="s">
        <v>57</v>
      </c>
      <c r="E3975" s="40" t="s">
        <v>5</v>
      </c>
    </row>
    <row r="3976" spans="1:5" ht="12.75">
      <c r="A3976" t="s">
        <v>58</v>
      </c>
      <c r="E3976" s="39" t="s">
        <v>5</v>
      </c>
    </row>
    <row r="3977" spans="1:16" ht="25.5">
      <c r="A3977" t="s">
        <v>50</v>
      </c>
      <c s="34" t="s">
        <v>4079</v>
      </c>
      <c s="34" t="s">
        <v>4080</v>
      </c>
      <c s="35" t="s">
        <v>5</v>
      </c>
      <c s="6" t="s">
        <v>4081</v>
      </c>
      <c s="36" t="s">
        <v>54</v>
      </c>
      <c s="37">
        <v>1</v>
      </c>
      <c s="36">
        <v>0</v>
      </c>
      <c s="36">
        <f>ROUND(G3977*H3977,6)</f>
      </c>
      <c r="L3977" s="38">
        <v>0</v>
      </c>
      <c s="32">
        <f>ROUND(ROUND(L3977,2)*ROUND(G3977,3),2)</f>
      </c>
      <c s="36" t="s">
        <v>55</v>
      </c>
      <c>
        <f>(M3977*21)/100</f>
      </c>
      <c t="s">
        <v>28</v>
      </c>
    </row>
    <row r="3978" spans="1:5" ht="153">
      <c r="A3978" s="35" t="s">
        <v>56</v>
      </c>
      <c r="E3978" s="39" t="s">
        <v>4082</v>
      </c>
    </row>
    <row r="3979" spans="1:5" ht="12.75">
      <c r="A3979" s="35" t="s">
        <v>57</v>
      </c>
      <c r="E3979" s="40" t="s">
        <v>5</v>
      </c>
    </row>
    <row r="3980" spans="1:5" ht="12.75">
      <c r="A3980" t="s">
        <v>58</v>
      </c>
      <c r="E3980" s="39" t="s">
        <v>5</v>
      </c>
    </row>
    <row r="3981" spans="1:16" ht="25.5">
      <c r="A3981" t="s">
        <v>50</v>
      </c>
      <c s="34" t="s">
        <v>4083</v>
      </c>
      <c s="34" t="s">
        <v>4084</v>
      </c>
      <c s="35" t="s">
        <v>5</v>
      </c>
      <c s="6" t="s">
        <v>4085</v>
      </c>
      <c s="36" t="s">
        <v>93</v>
      </c>
      <c s="37">
        <v>237</v>
      </c>
      <c s="36">
        <v>0</v>
      </c>
      <c s="36">
        <f>ROUND(G3981*H3981,6)</f>
      </c>
      <c r="L3981" s="38">
        <v>0</v>
      </c>
      <c s="32">
        <f>ROUND(ROUND(L3981,2)*ROUND(G3981,3),2)</f>
      </c>
      <c s="36" t="s">
        <v>55</v>
      </c>
      <c>
        <f>(M3981*21)/100</f>
      </c>
      <c t="s">
        <v>28</v>
      </c>
    </row>
    <row r="3982" spans="1:5" ht="25.5">
      <c r="A3982" s="35" t="s">
        <v>56</v>
      </c>
      <c r="E3982" s="39" t="s">
        <v>4085</v>
      </c>
    </row>
    <row r="3983" spans="1:5" ht="12.75">
      <c r="A3983" s="35" t="s">
        <v>57</v>
      </c>
      <c r="E3983" s="40" t="s">
        <v>5</v>
      </c>
    </row>
    <row r="3984" spans="1:5" ht="12.75">
      <c r="A3984" t="s">
        <v>58</v>
      </c>
      <c r="E3984" s="39" t="s">
        <v>5</v>
      </c>
    </row>
    <row r="3985" spans="1:16" ht="25.5">
      <c r="A3985" t="s">
        <v>50</v>
      </c>
      <c s="34" t="s">
        <v>4086</v>
      </c>
      <c s="34" t="s">
        <v>4087</v>
      </c>
      <c s="35" t="s">
        <v>5</v>
      </c>
      <c s="6" t="s">
        <v>4088</v>
      </c>
      <c s="36" t="s">
        <v>74</v>
      </c>
      <c s="37">
        <v>5135.24</v>
      </c>
      <c s="36">
        <v>0</v>
      </c>
      <c s="36">
        <f>ROUND(G3985*H3985,6)</f>
      </c>
      <c r="L3985" s="38">
        <v>0</v>
      </c>
      <c s="32">
        <f>ROUND(ROUND(L3985,2)*ROUND(G3985,3),2)</f>
      </c>
      <c s="36" t="s">
        <v>184</v>
      </c>
      <c>
        <f>(M3985*21)/100</f>
      </c>
      <c t="s">
        <v>28</v>
      </c>
    </row>
    <row r="3986" spans="1:5" ht="25.5">
      <c r="A3986" s="35" t="s">
        <v>56</v>
      </c>
      <c r="E3986" s="39" t="s">
        <v>4088</v>
      </c>
    </row>
    <row r="3987" spans="1:5" ht="12.75">
      <c r="A3987" s="35" t="s">
        <v>57</v>
      </c>
      <c r="E3987" s="40" t="s">
        <v>5</v>
      </c>
    </row>
    <row r="3988" spans="1:5" ht="12.75">
      <c r="A3988" t="s">
        <v>58</v>
      </c>
      <c r="E3988" s="39" t="s">
        <v>5</v>
      </c>
    </row>
    <row r="3989" spans="1:16" ht="25.5">
      <c r="A3989" t="s">
        <v>50</v>
      </c>
      <c s="34" t="s">
        <v>4089</v>
      </c>
      <c s="34" t="s">
        <v>4090</v>
      </c>
      <c s="35" t="s">
        <v>5</v>
      </c>
      <c s="6" t="s">
        <v>4091</v>
      </c>
      <c s="36" t="s">
        <v>74</v>
      </c>
      <c s="37">
        <v>1400520</v>
      </c>
      <c s="36">
        <v>0</v>
      </c>
      <c s="36">
        <f>ROUND(G3989*H3989,6)</f>
      </c>
      <c r="L3989" s="38">
        <v>0</v>
      </c>
      <c s="32">
        <f>ROUND(ROUND(L3989,2)*ROUND(G3989,3),2)</f>
      </c>
      <c s="36" t="s">
        <v>184</v>
      </c>
      <c>
        <f>(M3989*21)/100</f>
      </c>
      <c t="s">
        <v>28</v>
      </c>
    </row>
    <row r="3990" spans="1:5" ht="38.25">
      <c r="A3990" s="35" t="s">
        <v>56</v>
      </c>
      <c r="E3990" s="39" t="s">
        <v>4092</v>
      </c>
    </row>
    <row r="3991" spans="1:5" ht="25.5">
      <c r="A3991" s="35" t="s">
        <v>57</v>
      </c>
      <c r="E3991" s="40" t="s">
        <v>4093</v>
      </c>
    </row>
    <row r="3992" spans="1:5" ht="12.75">
      <c r="A3992" t="s">
        <v>58</v>
      </c>
      <c r="E3992" s="39" t="s">
        <v>5</v>
      </c>
    </row>
    <row r="3993" spans="1:16" ht="25.5">
      <c r="A3993" t="s">
        <v>50</v>
      </c>
      <c s="34" t="s">
        <v>4094</v>
      </c>
      <c s="34" t="s">
        <v>4095</v>
      </c>
      <c s="35" t="s">
        <v>5</v>
      </c>
      <c s="6" t="s">
        <v>4096</v>
      </c>
      <c s="36" t="s">
        <v>74</v>
      </c>
      <c s="37">
        <v>5135.24</v>
      </c>
      <c s="36">
        <v>0</v>
      </c>
      <c s="36">
        <f>ROUND(G3993*H3993,6)</f>
      </c>
      <c r="L3993" s="38">
        <v>0</v>
      </c>
      <c s="32">
        <f>ROUND(ROUND(L3993,2)*ROUND(G3993,3),2)</f>
      </c>
      <c s="36" t="s">
        <v>184</v>
      </c>
      <c>
        <f>(M3993*21)/100</f>
      </c>
      <c t="s">
        <v>28</v>
      </c>
    </row>
    <row r="3994" spans="1:5" ht="25.5">
      <c r="A3994" s="35" t="s">
        <v>56</v>
      </c>
      <c r="E3994" s="39" t="s">
        <v>4096</v>
      </c>
    </row>
    <row r="3995" spans="1:5" ht="12.75">
      <c r="A3995" s="35" t="s">
        <v>57</v>
      </c>
      <c r="E3995" s="40" t="s">
        <v>5</v>
      </c>
    </row>
    <row r="3996" spans="1:5" ht="12.75">
      <c r="A3996" t="s">
        <v>58</v>
      </c>
      <c r="E3996" s="39" t="s">
        <v>5</v>
      </c>
    </row>
    <row r="3997" spans="1:16" ht="25.5">
      <c r="A3997" t="s">
        <v>50</v>
      </c>
      <c s="34" t="s">
        <v>4097</v>
      </c>
      <c s="34" t="s">
        <v>4098</v>
      </c>
      <c s="35" t="s">
        <v>5</v>
      </c>
      <c s="6" t="s">
        <v>4099</v>
      </c>
      <c s="36" t="s">
        <v>445</v>
      </c>
      <c s="37">
        <v>98.9</v>
      </c>
      <c s="36">
        <v>0</v>
      </c>
      <c s="36">
        <f>ROUND(G3997*H3997,6)</f>
      </c>
      <c r="L3997" s="38">
        <v>0</v>
      </c>
      <c s="32">
        <f>ROUND(ROUND(L3997,2)*ROUND(G3997,3),2)</f>
      </c>
      <c s="36" t="s">
        <v>184</v>
      </c>
      <c>
        <f>(M3997*21)/100</f>
      </c>
      <c t="s">
        <v>28</v>
      </c>
    </row>
    <row r="3998" spans="1:5" ht="25.5">
      <c r="A3998" s="35" t="s">
        <v>56</v>
      </c>
      <c r="E3998" s="39" t="s">
        <v>4099</v>
      </c>
    </row>
    <row r="3999" spans="1:5" ht="63.75">
      <c r="A3999" s="35" t="s">
        <v>57</v>
      </c>
      <c r="E3999" s="42" t="s">
        <v>4100</v>
      </c>
    </row>
    <row r="4000" spans="1:5" ht="12.75">
      <c r="A4000" t="s">
        <v>58</v>
      </c>
      <c r="E4000" s="39" t="s">
        <v>5</v>
      </c>
    </row>
    <row r="4001" spans="1:16" ht="25.5">
      <c r="A4001" t="s">
        <v>50</v>
      </c>
      <c s="34" t="s">
        <v>4101</v>
      </c>
      <c s="34" t="s">
        <v>4102</v>
      </c>
      <c s="35" t="s">
        <v>5</v>
      </c>
      <c s="6" t="s">
        <v>4103</v>
      </c>
      <c s="36" t="s">
        <v>445</v>
      </c>
      <c s="37">
        <v>23736</v>
      </c>
      <c s="36">
        <v>0</v>
      </c>
      <c s="36">
        <f>ROUND(G4001*H4001,6)</f>
      </c>
      <c r="L4001" s="38">
        <v>0</v>
      </c>
      <c s="32">
        <f>ROUND(ROUND(L4001,2)*ROUND(G4001,3),2)</f>
      </c>
      <c s="36" t="s">
        <v>184</v>
      </c>
      <c>
        <f>(M4001*21)/100</f>
      </c>
      <c t="s">
        <v>28</v>
      </c>
    </row>
    <row r="4002" spans="1:5" ht="25.5">
      <c r="A4002" s="35" t="s">
        <v>56</v>
      </c>
      <c r="E4002" s="39" t="s">
        <v>4103</v>
      </c>
    </row>
    <row r="4003" spans="1:5" ht="25.5">
      <c r="A4003" s="35" t="s">
        <v>57</v>
      </c>
      <c r="E4003" s="40" t="s">
        <v>4104</v>
      </c>
    </row>
    <row r="4004" spans="1:5" ht="12.75">
      <c r="A4004" t="s">
        <v>58</v>
      </c>
      <c r="E4004" s="39" t="s">
        <v>5</v>
      </c>
    </row>
    <row r="4005" spans="1:16" ht="25.5">
      <c r="A4005" t="s">
        <v>50</v>
      </c>
      <c s="34" t="s">
        <v>4105</v>
      </c>
      <c s="34" t="s">
        <v>4106</v>
      </c>
      <c s="35" t="s">
        <v>5</v>
      </c>
      <c s="6" t="s">
        <v>4107</v>
      </c>
      <c s="36" t="s">
        <v>445</v>
      </c>
      <c s="37">
        <v>98.9</v>
      </c>
      <c s="36">
        <v>0</v>
      </c>
      <c s="36">
        <f>ROUND(G4005*H4005,6)</f>
      </c>
      <c r="L4005" s="38">
        <v>0</v>
      </c>
      <c s="32">
        <f>ROUND(ROUND(L4005,2)*ROUND(G4005,3),2)</f>
      </c>
      <c s="36" t="s">
        <v>184</v>
      </c>
      <c>
        <f>(M4005*21)/100</f>
      </c>
      <c t="s">
        <v>28</v>
      </c>
    </row>
    <row r="4006" spans="1:5" ht="25.5">
      <c r="A4006" s="35" t="s">
        <v>56</v>
      </c>
      <c r="E4006" s="39" t="s">
        <v>4107</v>
      </c>
    </row>
    <row r="4007" spans="1:5" ht="12.75">
      <c r="A4007" s="35" t="s">
        <v>57</v>
      </c>
      <c r="E4007" s="40" t="s">
        <v>5</v>
      </c>
    </row>
    <row r="4008" spans="1:5" ht="12.75">
      <c r="A4008" t="s">
        <v>58</v>
      </c>
      <c r="E4008" s="39" t="s">
        <v>5</v>
      </c>
    </row>
    <row r="4009" spans="1:16" ht="12.75">
      <c r="A4009" t="s">
        <v>50</v>
      </c>
      <c s="34" t="s">
        <v>4108</v>
      </c>
      <c s="34" t="s">
        <v>4109</v>
      </c>
      <c s="35" t="s">
        <v>5</v>
      </c>
      <c s="6" t="s">
        <v>4110</v>
      </c>
      <c s="36" t="s">
        <v>74</v>
      </c>
      <c s="37">
        <v>2334.2</v>
      </c>
      <c s="36">
        <v>0</v>
      </c>
      <c s="36">
        <f>ROUND(G4009*H4009,6)</f>
      </c>
      <c r="L4009" s="38">
        <v>0</v>
      </c>
      <c s="32">
        <f>ROUND(ROUND(L4009,2)*ROUND(G4009,3),2)</f>
      </c>
      <c s="36" t="s">
        <v>184</v>
      </c>
      <c>
        <f>(M4009*21)/100</f>
      </c>
      <c t="s">
        <v>28</v>
      </c>
    </row>
    <row r="4010" spans="1:5" ht="12.75">
      <c r="A4010" s="35" t="s">
        <v>56</v>
      </c>
      <c r="E4010" s="39" t="s">
        <v>4110</v>
      </c>
    </row>
    <row r="4011" spans="1:5" ht="12.75">
      <c r="A4011" s="35" t="s">
        <v>57</v>
      </c>
      <c r="E4011" s="40" t="s">
        <v>5</v>
      </c>
    </row>
    <row r="4012" spans="1:5" ht="12.75">
      <c r="A4012" t="s">
        <v>58</v>
      </c>
      <c r="E4012" s="39" t="s">
        <v>5</v>
      </c>
    </row>
    <row r="4013" spans="1:16" ht="25.5">
      <c r="A4013" t="s">
        <v>50</v>
      </c>
      <c s="34" t="s">
        <v>4111</v>
      </c>
      <c s="34" t="s">
        <v>4112</v>
      </c>
      <c s="35" t="s">
        <v>5</v>
      </c>
      <c s="6" t="s">
        <v>4113</v>
      </c>
      <c s="36" t="s">
        <v>74</v>
      </c>
      <c s="37">
        <v>700260</v>
      </c>
      <c s="36">
        <v>0</v>
      </c>
      <c s="36">
        <f>ROUND(G4013*H4013,6)</f>
      </c>
      <c r="L4013" s="38">
        <v>0</v>
      </c>
      <c s="32">
        <f>ROUND(ROUND(L4013,2)*ROUND(G4013,3),2)</f>
      </c>
      <c s="36" t="s">
        <v>184</v>
      </c>
      <c>
        <f>(M4013*21)/100</f>
      </c>
      <c t="s">
        <v>28</v>
      </c>
    </row>
    <row r="4014" spans="1:5" ht="25.5">
      <c r="A4014" s="35" t="s">
        <v>56</v>
      </c>
      <c r="E4014" s="39" t="s">
        <v>4113</v>
      </c>
    </row>
    <row r="4015" spans="1:5" ht="25.5">
      <c r="A4015" s="35" t="s">
        <v>57</v>
      </c>
      <c r="E4015" s="40" t="s">
        <v>4114</v>
      </c>
    </row>
    <row r="4016" spans="1:5" ht="12.75">
      <c r="A4016" t="s">
        <v>58</v>
      </c>
      <c r="E4016" s="39" t="s">
        <v>5</v>
      </c>
    </row>
    <row r="4017" spans="1:16" ht="12.75">
      <c r="A4017" t="s">
        <v>50</v>
      </c>
      <c s="34" t="s">
        <v>4115</v>
      </c>
      <c s="34" t="s">
        <v>4116</v>
      </c>
      <c s="35" t="s">
        <v>5</v>
      </c>
      <c s="6" t="s">
        <v>4117</v>
      </c>
      <c s="36" t="s">
        <v>74</v>
      </c>
      <c s="37">
        <v>2334.2</v>
      </c>
      <c s="36">
        <v>0</v>
      </c>
      <c s="36">
        <f>ROUND(G4017*H4017,6)</f>
      </c>
      <c r="L4017" s="38">
        <v>0</v>
      </c>
      <c s="32">
        <f>ROUND(ROUND(L4017,2)*ROUND(G4017,3),2)</f>
      </c>
      <c s="36" t="s">
        <v>184</v>
      </c>
      <c>
        <f>(M4017*21)/100</f>
      </c>
      <c t="s">
        <v>28</v>
      </c>
    </row>
    <row r="4018" spans="1:5" ht="12.75">
      <c r="A4018" s="35" t="s">
        <v>56</v>
      </c>
      <c r="E4018" s="39" t="s">
        <v>4117</v>
      </c>
    </row>
    <row r="4019" spans="1:5" ht="12.75">
      <c r="A4019" s="35" t="s">
        <v>57</v>
      </c>
      <c r="E4019" s="40" t="s">
        <v>5</v>
      </c>
    </row>
    <row r="4020" spans="1:5" ht="12.75">
      <c r="A4020" t="s">
        <v>58</v>
      </c>
      <c r="E4020" s="39" t="s">
        <v>5</v>
      </c>
    </row>
    <row r="4021" spans="1:16" ht="25.5">
      <c r="A4021" t="s">
        <v>50</v>
      </c>
      <c s="34" t="s">
        <v>4118</v>
      </c>
      <c s="34" t="s">
        <v>4119</v>
      </c>
      <c s="35" t="s">
        <v>5</v>
      </c>
      <c s="6" t="s">
        <v>4120</v>
      </c>
      <c s="36" t="s">
        <v>93</v>
      </c>
      <c s="37">
        <v>2.5</v>
      </c>
      <c s="36">
        <v>0</v>
      </c>
      <c s="36">
        <f>ROUND(G4021*H4021,6)</f>
      </c>
      <c r="L4021" s="38">
        <v>0</v>
      </c>
      <c s="32">
        <f>ROUND(ROUND(L4021,2)*ROUND(G4021,3),2)</f>
      </c>
      <c s="36" t="s">
        <v>184</v>
      </c>
      <c>
        <f>(M4021*21)/100</f>
      </c>
      <c t="s">
        <v>28</v>
      </c>
    </row>
    <row r="4022" spans="1:5" ht="25.5">
      <c r="A4022" s="35" t="s">
        <v>56</v>
      </c>
      <c r="E4022" s="39" t="s">
        <v>4120</v>
      </c>
    </row>
    <row r="4023" spans="1:5" ht="12.75">
      <c r="A4023" s="35" t="s">
        <v>57</v>
      </c>
      <c r="E4023" s="40" t="s">
        <v>5</v>
      </c>
    </row>
    <row r="4024" spans="1:5" ht="12.75">
      <c r="A4024" t="s">
        <v>58</v>
      </c>
      <c r="E4024" s="39" t="s">
        <v>5</v>
      </c>
    </row>
    <row r="4025" spans="1:16" ht="25.5">
      <c r="A4025" t="s">
        <v>50</v>
      </c>
      <c s="34" t="s">
        <v>4121</v>
      </c>
      <c s="34" t="s">
        <v>4122</v>
      </c>
      <c s="35" t="s">
        <v>5</v>
      </c>
      <c s="6" t="s">
        <v>4123</v>
      </c>
      <c s="36" t="s">
        <v>74</v>
      </c>
      <c s="37">
        <v>2682.18</v>
      </c>
      <c s="36">
        <v>4E-05</v>
      </c>
      <c s="36">
        <f>ROUND(G4025*H4025,6)</f>
      </c>
      <c r="L4025" s="38">
        <v>0</v>
      </c>
      <c s="32">
        <f>ROUND(ROUND(L4025,2)*ROUND(G4025,3),2)</f>
      </c>
      <c s="36" t="s">
        <v>184</v>
      </c>
      <c>
        <f>(M4025*21)/100</f>
      </c>
      <c t="s">
        <v>28</v>
      </c>
    </row>
    <row r="4026" spans="1:5" ht="25.5">
      <c r="A4026" s="35" t="s">
        <v>56</v>
      </c>
      <c r="E4026" s="39" t="s">
        <v>4123</v>
      </c>
    </row>
    <row r="4027" spans="1:5" ht="409.5">
      <c r="A4027" s="35" t="s">
        <v>57</v>
      </c>
      <c r="E4027" s="42" t="s">
        <v>4124</v>
      </c>
    </row>
    <row r="4028" spans="1:5" ht="12.75">
      <c r="A4028" t="s">
        <v>58</v>
      </c>
      <c r="E4028" s="39" t="s">
        <v>5</v>
      </c>
    </row>
    <row r="4029" spans="1:16" ht="25.5">
      <c r="A4029" t="s">
        <v>50</v>
      </c>
      <c s="34" t="s">
        <v>4125</v>
      </c>
      <c s="34" t="s">
        <v>4126</v>
      </c>
      <c s="35" t="s">
        <v>5</v>
      </c>
      <c s="6" t="s">
        <v>4127</v>
      </c>
      <c s="36" t="s">
        <v>74</v>
      </c>
      <c s="37">
        <v>768.08</v>
      </c>
      <c s="36">
        <v>0</v>
      </c>
      <c s="36">
        <f>ROUND(G4029*H4029,6)</f>
      </c>
      <c r="L4029" s="38">
        <v>0</v>
      </c>
      <c s="32">
        <f>ROUND(ROUND(L4029,2)*ROUND(G4029,3),2)</f>
      </c>
      <c s="36" t="s">
        <v>184</v>
      </c>
      <c>
        <f>(M4029*21)/100</f>
      </c>
      <c t="s">
        <v>28</v>
      </c>
    </row>
    <row r="4030" spans="1:5" ht="25.5">
      <c r="A4030" s="35" t="s">
        <v>56</v>
      </c>
      <c r="E4030" s="39" t="s">
        <v>4127</v>
      </c>
    </row>
    <row r="4031" spans="1:5" ht="229.5">
      <c r="A4031" s="35" t="s">
        <v>57</v>
      </c>
      <c r="E4031" s="42" t="s">
        <v>4128</v>
      </c>
    </row>
    <row r="4032" spans="1:5" ht="12.75">
      <c r="A4032" t="s">
        <v>58</v>
      </c>
      <c r="E4032" s="39" t="s">
        <v>5</v>
      </c>
    </row>
    <row r="4033" spans="1:16" ht="25.5">
      <c r="A4033" t="s">
        <v>50</v>
      </c>
      <c s="34" t="s">
        <v>4129</v>
      </c>
      <c s="34" t="s">
        <v>4130</v>
      </c>
      <c s="35" t="s">
        <v>5</v>
      </c>
      <c s="6" t="s">
        <v>4131</v>
      </c>
      <c s="36" t="s">
        <v>74</v>
      </c>
      <c s="37">
        <v>384.04</v>
      </c>
      <c s="36">
        <v>4E-05</v>
      </c>
      <c s="36">
        <f>ROUND(G4033*H4033,6)</f>
      </c>
      <c r="L4033" s="38">
        <v>0</v>
      </c>
      <c s="32">
        <f>ROUND(ROUND(L4033,2)*ROUND(G4033,3),2)</f>
      </c>
      <c s="36" t="s">
        <v>184</v>
      </c>
      <c>
        <f>(M4033*21)/100</f>
      </c>
      <c t="s">
        <v>28</v>
      </c>
    </row>
    <row r="4034" spans="1:5" ht="25.5">
      <c r="A4034" s="35" t="s">
        <v>56</v>
      </c>
      <c r="E4034" s="39" t="s">
        <v>4131</v>
      </c>
    </row>
    <row r="4035" spans="1:5" ht="12.75">
      <c r="A4035" s="35" t="s">
        <v>57</v>
      </c>
      <c r="E4035" s="40" t="s">
        <v>5</v>
      </c>
    </row>
    <row r="4036" spans="1:5" ht="12.75">
      <c r="A4036" t="s">
        <v>58</v>
      </c>
      <c r="E4036" s="39" t="s">
        <v>5</v>
      </c>
    </row>
    <row r="4037" spans="1:16" ht="25.5">
      <c r="A4037" t="s">
        <v>50</v>
      </c>
      <c s="34" t="s">
        <v>4132</v>
      </c>
      <c s="34" t="s">
        <v>4133</v>
      </c>
      <c s="35" t="s">
        <v>5</v>
      </c>
      <c s="6" t="s">
        <v>4134</v>
      </c>
      <c s="36" t="s">
        <v>104</v>
      </c>
      <c s="37">
        <v>120</v>
      </c>
      <c s="36">
        <v>3E-05</v>
      </c>
      <c s="36">
        <f>ROUND(G4037*H4037,6)</f>
      </c>
      <c r="L4037" s="38">
        <v>0</v>
      </c>
      <c s="32">
        <f>ROUND(ROUND(L4037,2)*ROUND(G4037,3),2)</f>
      </c>
      <c s="36" t="s">
        <v>184</v>
      </c>
      <c>
        <f>(M4037*21)/100</f>
      </c>
      <c t="s">
        <v>28</v>
      </c>
    </row>
    <row r="4038" spans="1:5" ht="25.5">
      <c r="A4038" s="35" t="s">
        <v>56</v>
      </c>
      <c r="E4038" s="39" t="s">
        <v>4134</v>
      </c>
    </row>
    <row r="4039" spans="1:5" ht="25.5">
      <c r="A4039" s="35" t="s">
        <v>57</v>
      </c>
      <c r="E4039" s="40" t="s">
        <v>4135</v>
      </c>
    </row>
    <row r="4040" spans="1:5" ht="12.75">
      <c r="A4040" t="s">
        <v>58</v>
      </c>
      <c r="E4040" s="39" t="s">
        <v>5</v>
      </c>
    </row>
    <row r="4041" spans="1:16" ht="25.5">
      <c r="A4041" t="s">
        <v>50</v>
      </c>
      <c s="34" t="s">
        <v>4136</v>
      </c>
      <c s="34" t="s">
        <v>4137</v>
      </c>
      <c s="35" t="s">
        <v>5</v>
      </c>
      <c s="6" t="s">
        <v>4138</v>
      </c>
      <c s="36" t="s">
        <v>104</v>
      </c>
      <c s="37">
        <v>120</v>
      </c>
      <c s="36">
        <v>8E-05</v>
      </c>
      <c s="36">
        <f>ROUND(G4041*H4041,6)</f>
      </c>
      <c r="L4041" s="38">
        <v>0</v>
      </c>
      <c s="32">
        <f>ROUND(ROUND(L4041,2)*ROUND(G4041,3),2)</f>
      </c>
      <c s="36" t="s">
        <v>184</v>
      </c>
      <c>
        <f>(M4041*21)/100</f>
      </c>
      <c t="s">
        <v>28</v>
      </c>
    </row>
    <row r="4042" spans="1:5" ht="25.5">
      <c r="A4042" s="35" t="s">
        <v>56</v>
      </c>
      <c r="E4042" s="39" t="s">
        <v>4138</v>
      </c>
    </row>
    <row r="4043" spans="1:5" ht="25.5">
      <c r="A4043" s="35" t="s">
        <v>57</v>
      </c>
      <c r="E4043" s="40" t="s">
        <v>4135</v>
      </c>
    </row>
    <row r="4044" spans="1:5" ht="12.75">
      <c r="A4044" t="s">
        <v>58</v>
      </c>
      <c r="E4044" s="39" t="s">
        <v>5</v>
      </c>
    </row>
    <row r="4045" spans="1:16" ht="25.5">
      <c r="A4045" t="s">
        <v>50</v>
      </c>
      <c s="34" t="s">
        <v>4139</v>
      </c>
      <c s="34" t="s">
        <v>4140</v>
      </c>
      <c s="35" t="s">
        <v>5</v>
      </c>
      <c s="6" t="s">
        <v>4141</v>
      </c>
      <c s="36" t="s">
        <v>54</v>
      </c>
      <c s="37">
        <v>1</v>
      </c>
      <c s="36">
        <v>0.11146</v>
      </c>
      <c s="36">
        <f>ROUND(G4045*H4045,6)</f>
      </c>
      <c r="L4045" s="38">
        <v>0</v>
      </c>
      <c s="32">
        <f>ROUND(ROUND(L4045,2)*ROUND(G4045,3),2)</f>
      </c>
      <c s="36" t="s">
        <v>184</v>
      </c>
      <c>
        <f>(M4045*21)/100</f>
      </c>
      <c t="s">
        <v>28</v>
      </c>
    </row>
    <row r="4046" spans="1:5" ht="38.25">
      <c r="A4046" s="35" t="s">
        <v>56</v>
      </c>
      <c r="E4046" s="39" t="s">
        <v>4142</v>
      </c>
    </row>
    <row r="4047" spans="1:5" ht="25.5">
      <c r="A4047" s="35" t="s">
        <v>57</v>
      </c>
      <c r="E4047" s="40" t="s">
        <v>4143</v>
      </c>
    </row>
    <row r="4048" spans="1:5" ht="12.75">
      <c r="A4048" t="s">
        <v>58</v>
      </c>
      <c r="E4048" s="39" t="s">
        <v>5</v>
      </c>
    </row>
    <row r="4049" spans="1:16" ht="25.5">
      <c r="A4049" t="s">
        <v>50</v>
      </c>
      <c s="34" t="s">
        <v>4144</v>
      </c>
      <c s="34" t="s">
        <v>4145</v>
      </c>
      <c s="35" t="s">
        <v>5</v>
      </c>
      <c s="6" t="s">
        <v>4141</v>
      </c>
      <c s="36" t="s">
        <v>54</v>
      </c>
      <c s="37">
        <v>1</v>
      </c>
      <c s="36">
        <v>0</v>
      </c>
      <c s="36">
        <f>ROUND(G4049*H4049,6)</f>
      </c>
      <c r="L4049" s="38">
        <v>0</v>
      </c>
      <c s="32">
        <f>ROUND(ROUND(L4049,2)*ROUND(G4049,3),2)</f>
      </c>
      <c s="36" t="s">
        <v>184</v>
      </c>
      <c>
        <f>(M4049*21)/100</f>
      </c>
      <c t="s">
        <v>28</v>
      </c>
    </row>
    <row r="4050" spans="1:5" ht="38.25">
      <c r="A4050" s="35" t="s">
        <v>56</v>
      </c>
      <c r="E4050" s="39" t="s">
        <v>4146</v>
      </c>
    </row>
    <row r="4051" spans="1:5" ht="12.75">
      <c r="A4051" s="35" t="s">
        <v>57</v>
      </c>
      <c r="E4051" s="40" t="s">
        <v>5</v>
      </c>
    </row>
    <row r="4052" spans="1:5" ht="12.75">
      <c r="A4052" t="s">
        <v>58</v>
      </c>
      <c r="E4052" s="39" t="s">
        <v>5</v>
      </c>
    </row>
    <row r="4053" spans="1:16" ht="12.75">
      <c r="A4053" t="s">
        <v>50</v>
      </c>
      <c s="34" t="s">
        <v>4147</v>
      </c>
      <c s="34" t="s">
        <v>4148</v>
      </c>
      <c s="35" t="s">
        <v>5</v>
      </c>
      <c s="6" t="s">
        <v>4149</v>
      </c>
      <c s="36" t="s">
        <v>104</v>
      </c>
      <c s="37">
        <v>20</v>
      </c>
      <c s="36">
        <v>0</v>
      </c>
      <c s="36">
        <f>ROUND(G4053*H4053,6)</f>
      </c>
      <c r="L4053" s="38">
        <v>0</v>
      </c>
      <c s="32">
        <f>ROUND(ROUND(L4053,2)*ROUND(G4053,3),2)</f>
      </c>
      <c s="36" t="s">
        <v>184</v>
      </c>
      <c>
        <f>(M4053*21)/100</f>
      </c>
      <c t="s">
        <v>28</v>
      </c>
    </row>
    <row r="4054" spans="1:5" ht="12.75">
      <c r="A4054" s="35" t="s">
        <v>56</v>
      </c>
      <c r="E4054" s="39" t="s">
        <v>4149</v>
      </c>
    </row>
    <row r="4055" spans="1:5" ht="25.5">
      <c r="A4055" s="35" t="s">
        <v>57</v>
      </c>
      <c r="E4055" s="40" t="s">
        <v>496</v>
      </c>
    </row>
    <row r="4056" spans="1:5" ht="12.75">
      <c r="A4056" t="s">
        <v>58</v>
      </c>
      <c r="E4056" s="39" t="s">
        <v>5</v>
      </c>
    </row>
    <row r="4057" spans="1:16" ht="12.75">
      <c r="A4057" t="s">
        <v>50</v>
      </c>
      <c s="34" t="s">
        <v>4150</v>
      </c>
      <c s="34" t="s">
        <v>4151</v>
      </c>
      <c s="35" t="s">
        <v>5</v>
      </c>
      <c s="6" t="s">
        <v>4152</v>
      </c>
      <c s="36" t="s">
        <v>104</v>
      </c>
      <c s="37">
        <v>30</v>
      </c>
      <c s="36">
        <v>0</v>
      </c>
      <c s="36">
        <f>ROUND(G4057*H4057,6)</f>
      </c>
      <c r="L4057" s="38">
        <v>0</v>
      </c>
      <c s="32">
        <f>ROUND(ROUND(L4057,2)*ROUND(G4057,3),2)</f>
      </c>
      <c s="36" t="s">
        <v>184</v>
      </c>
      <c>
        <f>(M4057*21)/100</f>
      </c>
      <c t="s">
        <v>28</v>
      </c>
    </row>
    <row r="4058" spans="1:5" ht="12.75">
      <c r="A4058" s="35" t="s">
        <v>56</v>
      </c>
      <c r="E4058" s="39" t="s">
        <v>4152</v>
      </c>
    </row>
    <row r="4059" spans="1:5" ht="12.75">
      <c r="A4059" s="35" t="s">
        <v>57</v>
      </c>
      <c r="E4059" s="40" t="s">
        <v>5</v>
      </c>
    </row>
    <row r="4060" spans="1:5" ht="12.75">
      <c r="A4060" t="s">
        <v>58</v>
      </c>
      <c r="E4060" s="39" t="s">
        <v>5</v>
      </c>
    </row>
    <row r="4061" spans="1:16" ht="25.5">
      <c r="A4061" t="s">
        <v>50</v>
      </c>
      <c s="34" t="s">
        <v>4153</v>
      </c>
      <c s="34" t="s">
        <v>4154</v>
      </c>
      <c s="35" t="s">
        <v>5</v>
      </c>
      <c s="6" t="s">
        <v>4155</v>
      </c>
      <c s="36" t="s">
        <v>445</v>
      </c>
      <c s="37">
        <v>34.95</v>
      </c>
      <c s="36">
        <v>0</v>
      </c>
      <c s="36">
        <f>ROUND(G4061*H4061,6)</f>
      </c>
      <c r="L4061" s="38">
        <v>0</v>
      </c>
      <c s="32">
        <f>ROUND(ROUND(L4061,2)*ROUND(G4061,3),2)</f>
      </c>
      <c s="36" t="s">
        <v>184</v>
      </c>
      <c>
        <f>(M4061*21)/100</f>
      </c>
      <c t="s">
        <v>28</v>
      </c>
    </row>
    <row r="4062" spans="1:5" ht="25.5">
      <c r="A4062" s="35" t="s">
        <v>56</v>
      </c>
      <c r="E4062" s="39" t="s">
        <v>4155</v>
      </c>
    </row>
    <row r="4063" spans="1:5" ht="12.75">
      <c r="A4063" s="35" t="s">
        <v>57</v>
      </c>
      <c r="E4063" s="40" t="s">
        <v>5</v>
      </c>
    </row>
    <row r="4064" spans="1:5" ht="12.75">
      <c r="A4064" t="s">
        <v>58</v>
      </c>
      <c r="E4064" s="39" t="s">
        <v>5</v>
      </c>
    </row>
    <row r="4065" spans="1:16" ht="25.5">
      <c r="A4065" t="s">
        <v>50</v>
      </c>
      <c s="34" t="s">
        <v>4156</v>
      </c>
      <c s="34" t="s">
        <v>4157</v>
      </c>
      <c s="35" t="s">
        <v>5</v>
      </c>
      <c s="6" t="s">
        <v>4158</v>
      </c>
      <c s="36" t="s">
        <v>445</v>
      </c>
      <c s="37">
        <v>34.95</v>
      </c>
      <c s="36">
        <v>0</v>
      </c>
      <c s="36">
        <f>ROUND(G4065*H4065,6)</f>
      </c>
      <c r="L4065" s="38">
        <v>0</v>
      </c>
      <c s="32">
        <f>ROUND(ROUND(L4065,2)*ROUND(G4065,3),2)</f>
      </c>
      <c s="36" t="s">
        <v>184</v>
      </c>
      <c>
        <f>(M4065*21)/100</f>
      </c>
      <c t="s">
        <v>28</v>
      </c>
    </row>
    <row r="4066" spans="1:5" ht="25.5">
      <c r="A4066" s="35" t="s">
        <v>56</v>
      </c>
      <c r="E4066" s="39" t="s">
        <v>4158</v>
      </c>
    </row>
    <row r="4067" spans="1:5" ht="12.75">
      <c r="A4067" s="35" t="s">
        <v>57</v>
      </c>
      <c r="E4067" s="40" t="s">
        <v>5</v>
      </c>
    </row>
    <row r="4068" spans="1:5" ht="12.75">
      <c r="A4068" t="s">
        <v>58</v>
      </c>
      <c r="E4068" s="39" t="s">
        <v>5</v>
      </c>
    </row>
    <row r="4069" spans="1:16" ht="25.5">
      <c r="A4069" t="s">
        <v>50</v>
      </c>
      <c s="34" t="s">
        <v>4159</v>
      </c>
      <c s="34" t="s">
        <v>4160</v>
      </c>
      <c s="35" t="s">
        <v>5</v>
      </c>
      <c s="6" t="s">
        <v>4161</v>
      </c>
      <c s="36" t="s">
        <v>74</v>
      </c>
      <c s="37">
        <v>69.9</v>
      </c>
      <c s="36">
        <v>0</v>
      </c>
      <c s="36">
        <f>ROUND(G4069*H4069,6)</f>
      </c>
      <c r="L4069" s="38">
        <v>0</v>
      </c>
      <c s="32">
        <f>ROUND(ROUND(L4069,2)*ROUND(G4069,3),2)</f>
      </c>
      <c s="36" t="s">
        <v>184</v>
      </c>
      <c>
        <f>(M4069*21)/100</f>
      </c>
      <c t="s">
        <v>28</v>
      </c>
    </row>
    <row r="4070" spans="1:5" ht="25.5">
      <c r="A4070" s="35" t="s">
        <v>56</v>
      </c>
      <c r="E4070" s="39" t="s">
        <v>4161</v>
      </c>
    </row>
    <row r="4071" spans="1:5" ht="12.75">
      <c r="A4071" s="35" t="s">
        <v>57</v>
      </c>
      <c r="E4071" s="40" t="s">
        <v>5</v>
      </c>
    </row>
    <row r="4072" spans="1:5" ht="12.75">
      <c r="A4072" t="s">
        <v>58</v>
      </c>
      <c r="E4072" s="39" t="s">
        <v>5</v>
      </c>
    </row>
    <row r="4073" spans="1:16" ht="12.75">
      <c r="A4073" t="s">
        <v>50</v>
      </c>
      <c s="34" t="s">
        <v>4162</v>
      </c>
      <c s="34" t="s">
        <v>4163</v>
      </c>
      <c s="35" t="s">
        <v>5</v>
      </c>
      <c s="6" t="s">
        <v>4164</v>
      </c>
      <c s="36" t="s">
        <v>445</v>
      </c>
      <c s="37">
        <v>6.97</v>
      </c>
      <c s="36">
        <v>0.54034</v>
      </c>
      <c s="36">
        <f>ROUND(G4073*H4073,6)</f>
      </c>
      <c r="L4073" s="38">
        <v>0</v>
      </c>
      <c s="32">
        <f>ROUND(ROUND(L4073,2)*ROUND(G4073,3),2)</f>
      </c>
      <c s="36" t="s">
        <v>184</v>
      </c>
      <c>
        <f>(M4073*21)/100</f>
      </c>
      <c t="s">
        <v>28</v>
      </c>
    </row>
    <row r="4074" spans="1:5" ht="12.75">
      <c r="A4074" s="35" t="s">
        <v>56</v>
      </c>
      <c r="E4074" s="39" t="s">
        <v>4164</v>
      </c>
    </row>
    <row r="4075" spans="1:5" ht="12.75">
      <c r="A4075" s="35" t="s">
        <v>57</v>
      </c>
      <c r="E4075" s="40" t="s">
        <v>5</v>
      </c>
    </row>
    <row r="4076" spans="1:5" ht="12.75">
      <c r="A4076" t="s">
        <v>58</v>
      </c>
      <c r="E4076" s="39" t="s">
        <v>5</v>
      </c>
    </row>
    <row r="4077" spans="1:16" ht="12.75">
      <c r="A4077" t="s">
        <v>50</v>
      </c>
      <c s="34" t="s">
        <v>4165</v>
      </c>
      <c s="34" t="s">
        <v>4166</v>
      </c>
      <c s="35" t="s">
        <v>5</v>
      </c>
      <c s="6" t="s">
        <v>4167</v>
      </c>
      <c s="36" t="s">
        <v>445</v>
      </c>
      <c s="37">
        <v>6.97</v>
      </c>
      <c s="36">
        <v>0</v>
      </c>
      <c s="36">
        <f>ROUND(G4077*H4077,6)</f>
      </c>
      <c r="L4077" s="38">
        <v>0</v>
      </c>
      <c s="32">
        <f>ROUND(ROUND(L4077,2)*ROUND(G4077,3),2)</f>
      </c>
      <c s="36" t="s">
        <v>184</v>
      </c>
      <c>
        <f>(M4077*21)/100</f>
      </c>
      <c t="s">
        <v>28</v>
      </c>
    </row>
    <row r="4078" spans="1:5" ht="12.75">
      <c r="A4078" s="35" t="s">
        <v>56</v>
      </c>
      <c r="E4078" s="39" t="s">
        <v>4167</v>
      </c>
    </row>
    <row r="4079" spans="1:5" ht="12.75">
      <c r="A4079" s="35" t="s">
        <v>57</v>
      </c>
      <c r="E4079" s="40" t="s">
        <v>5</v>
      </c>
    </row>
    <row r="4080" spans="1:5" ht="12.75">
      <c r="A4080" t="s">
        <v>58</v>
      </c>
      <c r="E4080" s="39" t="s">
        <v>5</v>
      </c>
    </row>
    <row r="4081" spans="1:16" ht="12.75">
      <c r="A4081" t="s">
        <v>50</v>
      </c>
      <c s="34" t="s">
        <v>4168</v>
      </c>
      <c s="34" t="s">
        <v>4169</v>
      </c>
      <c s="35" t="s">
        <v>5</v>
      </c>
      <c s="6" t="s">
        <v>4170</v>
      </c>
      <c s="36" t="s">
        <v>445</v>
      </c>
      <c s="37">
        <v>2.5</v>
      </c>
      <c s="36">
        <v>0.50375</v>
      </c>
      <c s="36">
        <f>ROUND(G4081*H4081,6)</f>
      </c>
      <c r="L4081" s="38">
        <v>0</v>
      </c>
      <c s="32">
        <f>ROUND(ROUND(L4081,2)*ROUND(G4081,3),2)</f>
      </c>
      <c s="36" t="s">
        <v>184</v>
      </c>
      <c>
        <f>(M4081*21)/100</f>
      </c>
      <c t="s">
        <v>28</v>
      </c>
    </row>
    <row r="4082" spans="1:5" ht="12.75">
      <c r="A4082" s="35" t="s">
        <v>56</v>
      </c>
      <c r="E4082" s="39" t="s">
        <v>4170</v>
      </c>
    </row>
    <row r="4083" spans="1:5" ht="12.75">
      <c r="A4083" s="35" t="s">
        <v>57</v>
      </c>
      <c r="E4083" s="40" t="s">
        <v>5</v>
      </c>
    </row>
    <row r="4084" spans="1:5" ht="12.75">
      <c r="A4084" t="s">
        <v>58</v>
      </c>
      <c r="E4084" s="39" t="s">
        <v>5</v>
      </c>
    </row>
    <row r="4085" spans="1:16" ht="12.75">
      <c r="A4085" t="s">
        <v>50</v>
      </c>
      <c s="34" t="s">
        <v>4171</v>
      </c>
      <c s="34" t="s">
        <v>4172</v>
      </c>
      <c s="35" t="s">
        <v>5</v>
      </c>
      <c s="6" t="s">
        <v>4173</v>
      </c>
      <c s="36" t="s">
        <v>74</v>
      </c>
      <c s="37">
        <v>26.8</v>
      </c>
      <c s="36">
        <v>0.00047</v>
      </c>
      <c s="36">
        <f>ROUND(G4085*H4085,6)</f>
      </c>
      <c r="L4085" s="38">
        <v>0</v>
      </c>
      <c s="32">
        <f>ROUND(ROUND(L4085,2)*ROUND(G4085,3),2)</f>
      </c>
      <c s="36" t="s">
        <v>184</v>
      </c>
      <c>
        <f>(M4085*21)/100</f>
      </c>
      <c t="s">
        <v>28</v>
      </c>
    </row>
    <row r="4086" spans="1:5" ht="12.75">
      <c r="A4086" s="35" t="s">
        <v>56</v>
      </c>
      <c r="E4086" s="39" t="s">
        <v>4173</v>
      </c>
    </row>
    <row r="4087" spans="1:5" ht="12.75">
      <c r="A4087" s="35" t="s">
        <v>57</v>
      </c>
      <c r="E4087" s="40" t="s">
        <v>5</v>
      </c>
    </row>
    <row r="4088" spans="1:5" ht="12.75">
      <c r="A4088" t="s">
        <v>58</v>
      </c>
      <c r="E4088" s="39" t="s">
        <v>5</v>
      </c>
    </row>
    <row r="4089" spans="1:16" ht="12.75">
      <c r="A4089" t="s">
        <v>50</v>
      </c>
      <c s="34" t="s">
        <v>4174</v>
      </c>
      <c s="34" t="s">
        <v>4175</v>
      </c>
      <c s="35" t="s">
        <v>5</v>
      </c>
      <c s="6" t="s">
        <v>4176</v>
      </c>
      <c s="36" t="s">
        <v>445</v>
      </c>
      <c s="37">
        <v>4</v>
      </c>
      <c s="36">
        <v>1.63721</v>
      </c>
      <c s="36">
        <f>ROUND(G4089*H4089,6)</f>
      </c>
      <c r="L4089" s="38">
        <v>0</v>
      </c>
      <c s="32">
        <f>ROUND(ROUND(L4089,2)*ROUND(G4089,3),2)</f>
      </c>
      <c s="36" t="s">
        <v>184</v>
      </c>
      <c>
        <f>(M4089*21)/100</f>
      </c>
      <c t="s">
        <v>28</v>
      </c>
    </row>
    <row r="4090" spans="1:5" ht="12.75">
      <c r="A4090" s="35" t="s">
        <v>56</v>
      </c>
      <c r="E4090" s="39" t="s">
        <v>4176</v>
      </c>
    </row>
    <row r="4091" spans="1:5" ht="12.75">
      <c r="A4091" s="35" t="s">
        <v>57</v>
      </c>
      <c r="E4091" s="40" t="s">
        <v>5</v>
      </c>
    </row>
    <row r="4092" spans="1:5" ht="12.75">
      <c r="A4092" t="s">
        <v>58</v>
      </c>
      <c r="E4092" s="39" t="s">
        <v>5</v>
      </c>
    </row>
    <row r="4093" spans="1:16" ht="12.75">
      <c r="A4093" t="s">
        <v>50</v>
      </c>
      <c s="34" t="s">
        <v>4177</v>
      </c>
      <c s="34" t="s">
        <v>4178</v>
      </c>
      <c s="35" t="s">
        <v>5</v>
      </c>
      <c s="6" t="s">
        <v>4179</v>
      </c>
      <c s="36" t="s">
        <v>445</v>
      </c>
      <c s="37">
        <v>4</v>
      </c>
      <c s="36">
        <v>0</v>
      </c>
      <c s="36">
        <f>ROUND(G4093*H4093,6)</f>
      </c>
      <c r="L4093" s="38">
        <v>0</v>
      </c>
      <c s="32">
        <f>ROUND(ROUND(L4093,2)*ROUND(G4093,3),2)</f>
      </c>
      <c s="36" t="s">
        <v>184</v>
      </c>
      <c>
        <f>(M4093*21)/100</f>
      </c>
      <c t="s">
        <v>28</v>
      </c>
    </row>
    <row r="4094" spans="1:5" ht="12.75">
      <c r="A4094" s="35" t="s">
        <v>56</v>
      </c>
      <c r="E4094" s="39" t="s">
        <v>4179</v>
      </c>
    </row>
    <row r="4095" spans="1:5" ht="12.75">
      <c r="A4095" s="35" t="s">
        <v>57</v>
      </c>
      <c r="E4095" s="40" t="s">
        <v>5</v>
      </c>
    </row>
    <row r="4096" spans="1:5" ht="12.75">
      <c r="A4096" t="s">
        <v>58</v>
      </c>
      <c r="E4096" s="39" t="s">
        <v>5</v>
      </c>
    </row>
    <row r="4097" spans="1:16" ht="12.75">
      <c r="A4097" t="s">
        <v>50</v>
      </c>
      <c s="34" t="s">
        <v>4180</v>
      </c>
      <c s="34" t="s">
        <v>4181</v>
      </c>
      <c s="35" t="s">
        <v>5</v>
      </c>
      <c s="6" t="s">
        <v>4182</v>
      </c>
      <c s="36" t="s">
        <v>445</v>
      </c>
      <c s="37">
        <v>4</v>
      </c>
      <c s="36">
        <v>0</v>
      </c>
      <c s="36">
        <f>ROUND(G4097*H4097,6)</f>
      </c>
      <c r="L4097" s="38">
        <v>0</v>
      </c>
      <c s="32">
        <f>ROUND(ROUND(L4097,2)*ROUND(G4097,3),2)</f>
      </c>
      <c s="36" t="s">
        <v>184</v>
      </c>
      <c>
        <f>(M4097*21)/100</f>
      </c>
      <c t="s">
        <v>28</v>
      </c>
    </row>
    <row r="4098" spans="1:5" ht="12.75">
      <c r="A4098" s="35" t="s">
        <v>56</v>
      </c>
      <c r="E4098" s="39" t="s">
        <v>4182</v>
      </c>
    </row>
    <row r="4099" spans="1:5" ht="12.75">
      <c r="A4099" s="35" t="s">
        <v>57</v>
      </c>
      <c r="E4099" s="40" t="s">
        <v>5</v>
      </c>
    </row>
    <row r="4100" spans="1:5" ht="12.75">
      <c r="A4100" t="s">
        <v>58</v>
      </c>
      <c r="E4100" s="39" t="s">
        <v>5</v>
      </c>
    </row>
    <row r="4101" spans="1:16" ht="12.75">
      <c r="A4101" t="s">
        <v>50</v>
      </c>
      <c s="34" t="s">
        <v>4183</v>
      </c>
      <c s="34" t="s">
        <v>4184</v>
      </c>
      <c s="35" t="s">
        <v>5</v>
      </c>
      <c s="6" t="s">
        <v>4185</v>
      </c>
      <c s="36" t="s">
        <v>124</v>
      </c>
      <c s="37">
        <v>1</v>
      </c>
      <c s="36">
        <v>0</v>
      </c>
      <c s="36">
        <f>ROUND(G4101*H4101,6)</f>
      </c>
      <c r="L4101" s="38">
        <v>0</v>
      </c>
      <c s="32">
        <f>ROUND(ROUND(L4101,2)*ROUND(G4101,3),2)</f>
      </c>
      <c s="36" t="s">
        <v>55</v>
      </c>
      <c>
        <f>(M4101*21)/100</f>
      </c>
      <c t="s">
        <v>28</v>
      </c>
    </row>
    <row r="4102" spans="1:5" ht="12.75">
      <c r="A4102" s="35" t="s">
        <v>56</v>
      </c>
      <c r="E4102" s="39" t="s">
        <v>4185</v>
      </c>
    </row>
    <row r="4103" spans="1:5" ht="25.5">
      <c r="A4103" s="35" t="s">
        <v>57</v>
      </c>
      <c r="E4103" s="40" t="s">
        <v>4186</v>
      </c>
    </row>
    <row r="4104" spans="1:5" ht="12.75">
      <c r="A4104" t="s">
        <v>58</v>
      </c>
      <c r="E4104" s="39" t="s">
        <v>5</v>
      </c>
    </row>
    <row r="4105" spans="1:13" ht="12.75">
      <c r="A4105" t="s">
        <v>47</v>
      </c>
      <c r="C4105" s="31" t="s">
        <v>712</v>
      </c>
      <c r="E4105" s="33" t="s">
        <v>713</v>
      </c>
      <c r="J4105" s="32">
        <f>0</f>
      </c>
      <c s="32">
        <f>0</f>
      </c>
      <c s="32">
        <f>0+L4106+L4110+L4114+L4118+L4122+L4126+L4130</f>
      </c>
      <c s="32">
        <f>0+M4106+M4110+M4114+M4118+M4122+M4126+M4130</f>
      </c>
    </row>
    <row r="4106" spans="1:16" ht="25.5">
      <c r="A4106" t="s">
        <v>50</v>
      </c>
      <c s="34" t="s">
        <v>4187</v>
      </c>
      <c s="34" t="s">
        <v>4188</v>
      </c>
      <c s="35" t="s">
        <v>5</v>
      </c>
      <c s="6" t="s">
        <v>4189</v>
      </c>
      <c s="36" t="s">
        <v>445</v>
      </c>
      <c s="37">
        <v>22.662</v>
      </c>
      <c s="36">
        <v>0</v>
      </c>
      <c s="36">
        <f>ROUND(G4106*H4106,6)</f>
      </c>
      <c r="L4106" s="38">
        <v>0</v>
      </c>
      <c s="32">
        <f>ROUND(ROUND(L4106,2)*ROUND(G4106,3),2)</f>
      </c>
      <c s="36" t="s">
        <v>184</v>
      </c>
      <c>
        <f>(M4106*21)/100</f>
      </c>
      <c t="s">
        <v>28</v>
      </c>
    </row>
    <row r="4107" spans="1:5" ht="38.25">
      <c r="A4107" s="35" t="s">
        <v>56</v>
      </c>
      <c r="E4107" s="39" t="s">
        <v>4190</v>
      </c>
    </row>
    <row r="4108" spans="1:5" ht="25.5">
      <c r="A4108" s="35" t="s">
        <v>57</v>
      </c>
      <c r="E4108" s="40" t="s">
        <v>4191</v>
      </c>
    </row>
    <row r="4109" spans="1:5" ht="12.75">
      <c r="A4109" t="s">
        <v>58</v>
      </c>
      <c r="E4109" s="39" t="s">
        <v>5</v>
      </c>
    </row>
    <row r="4110" spans="1:16" ht="25.5">
      <c r="A4110" t="s">
        <v>50</v>
      </c>
      <c s="34" t="s">
        <v>4192</v>
      </c>
      <c s="34" t="s">
        <v>4193</v>
      </c>
      <c s="35" t="s">
        <v>5</v>
      </c>
      <c s="6" t="s">
        <v>4189</v>
      </c>
      <c s="36" t="s">
        <v>445</v>
      </c>
      <c s="37">
        <v>1.76</v>
      </c>
      <c s="36">
        <v>0</v>
      </c>
      <c s="36">
        <f>ROUND(G4110*H4110,6)</f>
      </c>
      <c r="L4110" s="38">
        <v>0</v>
      </c>
      <c s="32">
        <f>ROUND(ROUND(L4110,2)*ROUND(G4110,3),2)</f>
      </c>
      <c s="36" t="s">
        <v>184</v>
      </c>
      <c>
        <f>(M4110*21)/100</f>
      </c>
      <c t="s">
        <v>28</v>
      </c>
    </row>
    <row r="4111" spans="1:5" ht="38.25">
      <c r="A4111" s="35" t="s">
        <v>56</v>
      </c>
      <c r="E4111" s="39" t="s">
        <v>4194</v>
      </c>
    </row>
    <row r="4112" spans="1:5" ht="25.5">
      <c r="A4112" s="35" t="s">
        <v>57</v>
      </c>
      <c r="E4112" s="40" t="s">
        <v>4195</v>
      </c>
    </row>
    <row r="4113" spans="1:5" ht="12.75">
      <c r="A4113" t="s">
        <v>58</v>
      </c>
      <c r="E4113" s="39" t="s">
        <v>5</v>
      </c>
    </row>
    <row r="4114" spans="1:16" ht="12.75">
      <c r="A4114" t="s">
        <v>50</v>
      </c>
      <c s="34" t="s">
        <v>4196</v>
      </c>
      <c s="34" t="s">
        <v>4197</v>
      </c>
      <c s="35" t="s">
        <v>5</v>
      </c>
      <c s="6" t="s">
        <v>4198</v>
      </c>
      <c s="36" t="s">
        <v>470</v>
      </c>
      <c s="37">
        <v>2066.323</v>
      </c>
      <c s="36">
        <v>0</v>
      </c>
      <c s="36">
        <f>ROUND(G4114*H4114,6)</f>
      </c>
      <c r="L4114" s="38">
        <v>0</v>
      </c>
      <c s="32">
        <f>ROUND(ROUND(L4114,2)*ROUND(G4114,3),2)</f>
      </c>
      <c s="36" t="s">
        <v>184</v>
      </c>
      <c>
        <f>(M4114*21)/100</f>
      </c>
      <c t="s">
        <v>28</v>
      </c>
    </row>
    <row r="4115" spans="1:5" ht="12.75">
      <c r="A4115" s="35" t="s">
        <v>56</v>
      </c>
      <c r="E4115" s="39" t="s">
        <v>4198</v>
      </c>
    </row>
    <row r="4116" spans="1:5" ht="12.75">
      <c r="A4116" s="35" t="s">
        <v>57</v>
      </c>
      <c r="E4116" s="40" t="s">
        <v>5</v>
      </c>
    </row>
    <row r="4117" spans="1:5" ht="12.75">
      <c r="A4117" t="s">
        <v>58</v>
      </c>
      <c r="E4117" s="39" t="s">
        <v>5</v>
      </c>
    </row>
    <row r="4118" spans="1:16" ht="12.75">
      <c r="A4118" t="s">
        <v>50</v>
      </c>
      <c s="34" t="s">
        <v>4199</v>
      </c>
      <c s="34" t="s">
        <v>4200</v>
      </c>
      <c s="35" t="s">
        <v>5</v>
      </c>
      <c s="6" t="s">
        <v>4201</v>
      </c>
      <c s="36" t="s">
        <v>470</v>
      </c>
      <c s="37">
        <v>2066.323</v>
      </c>
      <c s="36">
        <v>0</v>
      </c>
      <c s="36">
        <f>ROUND(G4118*H4118,6)</f>
      </c>
      <c r="L4118" s="38">
        <v>0</v>
      </c>
      <c s="32">
        <f>ROUND(ROUND(L4118,2)*ROUND(G4118,3),2)</f>
      </c>
      <c s="36" t="s">
        <v>184</v>
      </c>
      <c>
        <f>(M4118*21)/100</f>
      </c>
      <c t="s">
        <v>28</v>
      </c>
    </row>
    <row r="4119" spans="1:5" ht="12.75">
      <c r="A4119" s="35" t="s">
        <v>56</v>
      </c>
      <c r="E4119" s="39" t="s">
        <v>4201</v>
      </c>
    </row>
    <row r="4120" spans="1:5" ht="12.75">
      <c r="A4120" s="35" t="s">
        <v>57</v>
      </c>
      <c r="E4120" s="40" t="s">
        <v>5</v>
      </c>
    </row>
    <row r="4121" spans="1:5" ht="12.75">
      <c r="A4121" t="s">
        <v>58</v>
      </c>
      <c r="E4121" s="39" t="s">
        <v>5</v>
      </c>
    </row>
    <row r="4122" spans="1:16" ht="25.5">
      <c r="A4122" t="s">
        <v>50</v>
      </c>
      <c s="34" t="s">
        <v>4202</v>
      </c>
      <c s="34" t="s">
        <v>4203</v>
      </c>
      <c s="35" t="s">
        <v>5</v>
      </c>
      <c s="6" t="s">
        <v>4204</v>
      </c>
      <c s="36" t="s">
        <v>470</v>
      </c>
      <c s="37">
        <v>2066.323</v>
      </c>
      <c s="36">
        <v>0</v>
      </c>
      <c s="36">
        <f>ROUND(G4122*H4122,6)</f>
      </c>
      <c r="L4122" s="38">
        <v>0</v>
      </c>
      <c s="32">
        <f>ROUND(ROUND(L4122,2)*ROUND(G4122,3),2)</f>
      </c>
      <c s="36" t="s">
        <v>184</v>
      </c>
      <c>
        <f>(M4122*21)/100</f>
      </c>
      <c t="s">
        <v>28</v>
      </c>
    </row>
    <row r="4123" spans="1:5" ht="25.5">
      <c r="A4123" s="35" t="s">
        <v>56</v>
      </c>
      <c r="E4123" s="39" t="s">
        <v>4204</v>
      </c>
    </row>
    <row r="4124" spans="1:5" ht="12.75">
      <c r="A4124" s="35" t="s">
        <v>57</v>
      </c>
      <c r="E4124" s="40" t="s">
        <v>5</v>
      </c>
    </row>
    <row r="4125" spans="1:5" ht="12.75">
      <c r="A4125" t="s">
        <v>58</v>
      </c>
      <c r="E4125" s="39" t="s">
        <v>5</v>
      </c>
    </row>
    <row r="4126" spans="1:16" ht="12.75">
      <c r="A4126" t="s">
        <v>50</v>
      </c>
      <c s="34" t="s">
        <v>4205</v>
      </c>
      <c s="34" t="s">
        <v>4206</v>
      </c>
      <c s="35" t="s">
        <v>5</v>
      </c>
      <c s="6" t="s">
        <v>4207</v>
      </c>
      <c s="36" t="s">
        <v>93</v>
      </c>
      <c s="37">
        <v>22</v>
      </c>
      <c s="36">
        <v>0</v>
      </c>
      <c s="36">
        <f>ROUND(G4126*H4126,6)</f>
      </c>
      <c r="L4126" s="38">
        <v>0</v>
      </c>
      <c s="32">
        <f>ROUND(ROUND(L4126,2)*ROUND(G4126,3),2)</f>
      </c>
      <c s="36" t="s">
        <v>184</v>
      </c>
      <c>
        <f>(M4126*21)/100</f>
      </c>
      <c t="s">
        <v>28</v>
      </c>
    </row>
    <row r="4127" spans="1:5" ht="12.75">
      <c r="A4127" s="35" t="s">
        <v>56</v>
      </c>
      <c r="E4127" s="39" t="s">
        <v>4207</v>
      </c>
    </row>
    <row r="4128" spans="1:5" ht="12.75">
      <c r="A4128" s="35" t="s">
        <v>57</v>
      </c>
      <c r="E4128" s="40" t="s">
        <v>5</v>
      </c>
    </row>
    <row r="4129" spans="1:5" ht="12.75">
      <c r="A4129" t="s">
        <v>58</v>
      </c>
      <c r="E4129" s="39" t="s">
        <v>5</v>
      </c>
    </row>
    <row r="4130" spans="1:16" ht="25.5">
      <c r="A4130" t="s">
        <v>50</v>
      </c>
      <c s="34" t="s">
        <v>4208</v>
      </c>
      <c s="34" t="s">
        <v>4209</v>
      </c>
      <c s="35" t="s">
        <v>5</v>
      </c>
      <c s="6" t="s">
        <v>4210</v>
      </c>
      <c s="36" t="s">
        <v>93</v>
      </c>
      <c s="37">
        <v>1320</v>
      </c>
      <c s="36">
        <v>0</v>
      </c>
      <c s="36">
        <f>ROUND(G4130*H4130,6)</f>
      </c>
      <c r="L4130" s="38">
        <v>0</v>
      </c>
      <c s="32">
        <f>ROUND(ROUND(L4130,2)*ROUND(G4130,3),2)</f>
      </c>
      <c s="36" t="s">
        <v>184</v>
      </c>
      <c>
        <f>(M4130*21)/100</f>
      </c>
      <c t="s">
        <v>28</v>
      </c>
    </row>
    <row r="4131" spans="1:5" ht="25.5">
      <c r="A4131" s="35" t="s">
        <v>56</v>
      </c>
      <c r="E4131" s="39" t="s">
        <v>4210</v>
      </c>
    </row>
    <row r="4132" spans="1:5" ht="25.5">
      <c r="A4132" s="35" t="s">
        <v>57</v>
      </c>
      <c r="E4132" s="40" t="s">
        <v>4211</v>
      </c>
    </row>
    <row r="4133" spans="1:5" ht="12.75">
      <c r="A4133" t="s">
        <v>58</v>
      </c>
      <c r="E4133" s="39" t="s">
        <v>5</v>
      </c>
    </row>
    <row r="4134" spans="1:13" ht="12.75">
      <c r="A4134" t="s">
        <v>47</v>
      </c>
      <c r="C4134" s="31" t="s">
        <v>795</v>
      </c>
      <c r="E4134" s="33" t="s">
        <v>796</v>
      </c>
      <c r="J4134" s="32">
        <f>0</f>
      </c>
      <c s="32">
        <f>0</f>
      </c>
      <c s="32">
        <f>0+L4135+L4139+L4143</f>
      </c>
      <c s="32">
        <f>0+M4135+M4139+M4143</f>
      </c>
    </row>
    <row r="4135" spans="1:16" ht="38.25">
      <c r="A4135" t="s">
        <v>50</v>
      </c>
      <c s="34" t="s">
        <v>4212</v>
      </c>
      <c s="34" t="s">
        <v>4213</v>
      </c>
      <c s="35" t="s">
        <v>5</v>
      </c>
      <c s="6" t="s">
        <v>4214</v>
      </c>
      <c s="36" t="s">
        <v>470</v>
      </c>
      <c s="37">
        <v>1933.423</v>
      </c>
      <c s="36">
        <v>0</v>
      </c>
      <c s="36">
        <f>ROUND(G4135*H4135,6)</f>
      </c>
      <c r="L4135" s="38">
        <v>0</v>
      </c>
      <c s="32">
        <f>ROUND(ROUND(L4135,2)*ROUND(G4135,3),2)</f>
      </c>
      <c s="36" t="s">
        <v>184</v>
      </c>
      <c>
        <f>(M4135*21)/100</f>
      </c>
      <c t="s">
        <v>28</v>
      </c>
    </row>
    <row r="4136" spans="1:5" ht="38.25">
      <c r="A4136" s="35" t="s">
        <v>56</v>
      </c>
      <c r="E4136" s="39" t="s">
        <v>4215</v>
      </c>
    </row>
    <row r="4137" spans="1:5" ht="12.75">
      <c r="A4137" s="35" t="s">
        <v>57</v>
      </c>
      <c r="E4137" s="40" t="s">
        <v>5</v>
      </c>
    </row>
    <row r="4138" spans="1:5" ht="12.75">
      <c r="A4138" t="s">
        <v>58</v>
      </c>
      <c r="E4138" s="39" t="s">
        <v>5</v>
      </c>
    </row>
    <row r="4139" spans="1:16" ht="38.25">
      <c r="A4139" t="s">
        <v>50</v>
      </c>
      <c s="34" t="s">
        <v>4216</v>
      </c>
      <c s="34" t="s">
        <v>4217</v>
      </c>
      <c s="35" t="s">
        <v>5</v>
      </c>
      <c s="6" t="s">
        <v>4218</v>
      </c>
      <c s="36" t="s">
        <v>470</v>
      </c>
      <c s="37">
        <v>657.656</v>
      </c>
      <c s="36">
        <v>0</v>
      </c>
      <c s="36">
        <f>ROUND(G4139*H4139,6)</f>
      </c>
      <c r="L4139" s="38">
        <v>0</v>
      </c>
      <c s="32">
        <f>ROUND(ROUND(L4139,2)*ROUND(G4139,3),2)</f>
      </c>
      <c s="36" t="s">
        <v>184</v>
      </c>
      <c>
        <f>(M4139*21)/100</f>
      </c>
      <c t="s">
        <v>28</v>
      </c>
    </row>
    <row r="4140" spans="1:5" ht="38.25">
      <c r="A4140" s="35" t="s">
        <v>56</v>
      </c>
      <c r="E4140" s="39" t="s">
        <v>4219</v>
      </c>
    </row>
    <row r="4141" spans="1:5" ht="25.5">
      <c r="A4141" s="35" t="s">
        <v>57</v>
      </c>
      <c r="E4141" s="40" t="s">
        <v>4220</v>
      </c>
    </row>
    <row r="4142" spans="1:5" ht="12.75">
      <c r="A4142" t="s">
        <v>58</v>
      </c>
      <c r="E4142" s="39" t="s">
        <v>5</v>
      </c>
    </row>
    <row r="4143" spans="1:16" ht="25.5">
      <c r="A4143" t="s">
        <v>50</v>
      </c>
      <c s="34" t="s">
        <v>4221</v>
      </c>
      <c s="34" t="s">
        <v>4222</v>
      </c>
      <c s="35" t="s">
        <v>5</v>
      </c>
      <c s="6" t="s">
        <v>4223</v>
      </c>
      <c s="36" t="s">
        <v>470</v>
      </c>
      <c s="37">
        <v>1353.396</v>
      </c>
      <c s="36">
        <v>0</v>
      </c>
      <c s="36">
        <f>ROUND(G4143*H4143,6)</f>
      </c>
      <c r="L4143" s="38">
        <v>0</v>
      </c>
      <c s="32">
        <f>ROUND(ROUND(L4143,2)*ROUND(G4143,3),2)</f>
      </c>
      <c s="36" t="s">
        <v>184</v>
      </c>
      <c>
        <f>(M4143*21)/100</f>
      </c>
      <c t="s">
        <v>28</v>
      </c>
    </row>
    <row r="4144" spans="1:5" ht="38.25">
      <c r="A4144" s="35" t="s">
        <v>56</v>
      </c>
      <c r="E4144" s="39" t="s">
        <v>4224</v>
      </c>
    </row>
    <row r="4145" spans="1:5" ht="25.5">
      <c r="A4145" s="35" t="s">
        <v>57</v>
      </c>
      <c r="E4145" s="40" t="s">
        <v>4225</v>
      </c>
    </row>
    <row r="4146" spans="1:5" ht="12.75">
      <c r="A4146" t="s">
        <v>58</v>
      </c>
      <c r="E4146" s="39" t="s">
        <v>5</v>
      </c>
    </row>
    <row r="4147" spans="1:13" ht="12.75">
      <c r="A4147" t="s">
        <v>47</v>
      </c>
      <c r="C4147" s="31" t="s">
        <v>179</v>
      </c>
      <c r="E4147" s="33" t="s">
        <v>180</v>
      </c>
      <c r="J4147" s="32">
        <f>0</f>
      </c>
      <c s="32">
        <f>0</f>
      </c>
      <c s="32">
        <f>0+L4148</f>
      </c>
      <c s="32">
        <f>0+M4148</f>
      </c>
    </row>
    <row r="4148" spans="1:16" ht="12.75">
      <c r="A4148" t="s">
        <v>50</v>
      </c>
      <c s="34" t="s">
        <v>4226</v>
      </c>
      <c s="34" t="s">
        <v>4227</v>
      </c>
      <c s="35" t="s">
        <v>5</v>
      </c>
      <c s="6" t="s">
        <v>4228</v>
      </c>
      <c s="36" t="s">
        <v>104</v>
      </c>
      <c s="37">
        <v>374</v>
      </c>
      <c s="36">
        <v>0</v>
      </c>
      <c s="36">
        <f>ROUND(G4148*H4148,6)</f>
      </c>
      <c r="L4148" s="38">
        <v>0</v>
      </c>
      <c s="32">
        <f>ROUND(ROUND(L4148,2)*ROUND(G4148,3),2)</f>
      </c>
      <c s="36" t="s">
        <v>184</v>
      </c>
      <c>
        <f>(M4148*21)/100</f>
      </c>
      <c t="s">
        <v>28</v>
      </c>
    </row>
    <row r="4149" spans="1:5" ht="12.75">
      <c r="A4149" s="35" t="s">
        <v>56</v>
      </c>
      <c r="E4149" s="39" t="s">
        <v>4228</v>
      </c>
    </row>
    <row r="4150" spans="1:5" ht="38.25">
      <c r="A4150" s="35" t="s">
        <v>57</v>
      </c>
      <c r="E4150" s="40" t="s">
        <v>4229</v>
      </c>
    </row>
    <row r="4151" spans="1:5" ht="12.75">
      <c r="A4151" t="s">
        <v>58</v>
      </c>
      <c r="E4151" s="39" t="s">
        <v>5</v>
      </c>
    </row>
    <row r="4152" spans="1:13" ht="12.75">
      <c r="A4152" t="s">
        <v>47</v>
      </c>
      <c r="C4152" s="31" t="s">
        <v>720</v>
      </c>
      <c r="E4152" s="33" t="s">
        <v>603</v>
      </c>
      <c r="J4152" s="32">
        <f>0</f>
      </c>
      <c s="32">
        <f>0</f>
      </c>
      <c s="32">
        <f>0+L4153+L4157</f>
      </c>
      <c s="32">
        <f>0+M4153+M4157</f>
      </c>
    </row>
    <row r="4153" spans="1:16" ht="38.25">
      <c r="A4153" t="s">
        <v>50</v>
      </c>
      <c s="34" t="s">
        <v>4230</v>
      </c>
      <c s="34" t="s">
        <v>4231</v>
      </c>
      <c s="35" t="s">
        <v>5</v>
      </c>
      <c s="6" t="s">
        <v>4232</v>
      </c>
      <c s="36" t="s">
        <v>3302</v>
      </c>
      <c s="37">
        <v>0.001</v>
      </c>
      <c s="36">
        <v>0</v>
      </c>
      <c s="36">
        <f>ROUND(G4153*H4153,6)</f>
      </c>
      <c r="L4153" s="38">
        <v>0</v>
      </c>
      <c s="32">
        <f>ROUND(ROUND(L4153,2)*ROUND(G4153,3),2)</f>
      </c>
      <c s="36" t="s">
        <v>4233</v>
      </c>
      <c>
        <f>(M4153*21)/100</f>
      </c>
      <c t="s">
        <v>28</v>
      </c>
    </row>
    <row r="4154" spans="1:5" ht="38.25">
      <c r="A4154" s="35" t="s">
        <v>56</v>
      </c>
      <c r="E4154" s="39" t="s">
        <v>4234</v>
      </c>
    </row>
    <row r="4155" spans="1:5" ht="12.75">
      <c r="A4155" s="35" t="s">
        <v>57</v>
      </c>
      <c r="E4155" s="40" t="s">
        <v>5</v>
      </c>
    </row>
    <row r="4156" spans="1:5" ht="12.75">
      <c r="A4156" t="s">
        <v>58</v>
      </c>
      <c r="E4156" s="39" t="s">
        <v>5</v>
      </c>
    </row>
    <row r="4157" spans="1:16" ht="12.75">
      <c r="A4157" t="s">
        <v>50</v>
      </c>
      <c s="34" t="s">
        <v>4235</v>
      </c>
      <c s="34" t="s">
        <v>4236</v>
      </c>
      <c s="35" t="s">
        <v>5</v>
      </c>
      <c s="6" t="s">
        <v>4237</v>
      </c>
      <c s="36" t="s">
        <v>104</v>
      </c>
      <c s="37">
        <v>150</v>
      </c>
      <c s="36">
        <v>0</v>
      </c>
      <c s="36">
        <f>ROUND(G4157*H4157,6)</f>
      </c>
      <c r="L4157" s="38">
        <v>0</v>
      </c>
      <c s="32">
        <f>ROUND(ROUND(L4157,2)*ROUND(G4157,3),2)</f>
      </c>
      <c s="36" t="s">
        <v>4233</v>
      </c>
      <c>
        <f>(M4157*21)/100</f>
      </c>
      <c t="s">
        <v>28</v>
      </c>
    </row>
    <row r="4158" spans="1:5" ht="12.75">
      <c r="A4158" s="35" t="s">
        <v>56</v>
      </c>
      <c r="E4158" s="39" t="s">
        <v>4237</v>
      </c>
    </row>
    <row r="4159" spans="1:5" ht="25.5">
      <c r="A4159" s="35" t="s">
        <v>57</v>
      </c>
      <c r="E4159" s="40" t="s">
        <v>4238</v>
      </c>
    </row>
    <row r="4160" spans="1:5" ht="12.75">
      <c r="A4160" t="s">
        <v>58</v>
      </c>
      <c r="E4160" s="39" t="s">
        <v>5</v>
      </c>
    </row>
    <row r="4161" spans="1:13" ht="12.75">
      <c r="A4161" t="s">
        <v>47</v>
      </c>
      <c r="C4161" s="31" t="s">
        <v>526</v>
      </c>
      <c r="E4161" s="33" t="s">
        <v>527</v>
      </c>
      <c r="J4161" s="32">
        <f>0</f>
      </c>
      <c s="32">
        <f>0</f>
      </c>
      <c s="32">
        <f>0+L4162+L4166+L4170+L4174+L4178+L4182+L4186+L4190+L4194+L4198+L4202+L4206+L4210+L4214+L4218+L4222+L4226+L4230</f>
      </c>
      <c s="32">
        <f>0+M4162+M4166+M4170+M4174+M4178+M4182+M4186+M4190+M4194+M4198+M4202+M4206+M4210+M4214+M4218+M4222+M4226+M4230</f>
      </c>
    </row>
    <row r="4162" spans="1:16" ht="38.25">
      <c r="A4162" t="s">
        <v>50</v>
      </c>
      <c s="34" t="s">
        <v>66</v>
      </c>
      <c s="34" t="s">
        <v>528</v>
      </c>
      <c s="35" t="s">
        <v>529</v>
      </c>
      <c s="6" t="s">
        <v>530</v>
      </c>
      <c s="36" t="s">
        <v>445</v>
      </c>
      <c s="37">
        <v>361.435</v>
      </c>
      <c s="36">
        <v>0</v>
      </c>
      <c s="36">
        <f>ROUND(G4162*H4162,6)</f>
      </c>
      <c r="L4162" s="38">
        <v>0</v>
      </c>
      <c s="32">
        <f>ROUND(ROUND(L4162,2)*ROUND(G4162,3),2)</f>
      </c>
      <c s="36" t="s">
        <v>184</v>
      </c>
      <c>
        <f>(M4162*21)/100</f>
      </c>
      <c t="s">
        <v>28</v>
      </c>
    </row>
    <row r="4163" spans="1:5" ht="38.25">
      <c r="A4163" s="35" t="s">
        <v>56</v>
      </c>
      <c r="E4163" s="39" t="s">
        <v>531</v>
      </c>
    </row>
    <row r="4164" spans="1:5" ht="38.25">
      <c r="A4164" s="35" t="s">
        <v>57</v>
      </c>
      <c r="E4164" s="42" t="s">
        <v>4239</v>
      </c>
    </row>
    <row r="4165" spans="1:5" ht="12.75">
      <c r="A4165" t="s">
        <v>58</v>
      </c>
      <c r="E4165" s="39" t="s">
        <v>5</v>
      </c>
    </row>
    <row r="4166" spans="1:16" ht="38.25">
      <c r="A4166" t="s">
        <v>50</v>
      </c>
      <c s="34" t="s">
        <v>27</v>
      </c>
      <c s="34" t="s">
        <v>800</v>
      </c>
      <c s="35" t="s">
        <v>801</v>
      </c>
      <c s="6" t="s">
        <v>530</v>
      </c>
      <c s="36" t="s">
        <v>445</v>
      </c>
      <c s="37">
        <v>1807.175</v>
      </c>
      <c s="36">
        <v>0</v>
      </c>
      <c s="36">
        <f>ROUND(G4166*H4166,6)</f>
      </c>
      <c r="L4166" s="38">
        <v>0</v>
      </c>
      <c s="32">
        <f>ROUND(ROUND(L4166,2)*ROUND(G4166,3),2)</f>
      </c>
      <c s="36" t="s">
        <v>184</v>
      </c>
      <c>
        <f>(M4166*21)/100</f>
      </c>
      <c t="s">
        <v>28</v>
      </c>
    </row>
    <row r="4167" spans="1:5" ht="51">
      <c r="A4167" s="35" t="s">
        <v>56</v>
      </c>
      <c r="E4167" s="39" t="s">
        <v>802</v>
      </c>
    </row>
    <row r="4168" spans="1:5" ht="25.5">
      <c r="A4168" s="35" t="s">
        <v>57</v>
      </c>
      <c r="E4168" s="40" t="s">
        <v>4240</v>
      </c>
    </row>
    <row r="4169" spans="1:5" ht="12.75">
      <c r="A4169" t="s">
        <v>58</v>
      </c>
      <c r="E4169" s="39" t="s">
        <v>5</v>
      </c>
    </row>
    <row r="4170" spans="1:16" ht="25.5">
      <c r="A4170" t="s">
        <v>50</v>
      </c>
      <c s="34" t="s">
        <v>84</v>
      </c>
      <c s="34" t="s">
        <v>532</v>
      </c>
      <c s="35" t="s">
        <v>533</v>
      </c>
      <c s="6" t="s">
        <v>534</v>
      </c>
      <c s="36" t="s">
        <v>470</v>
      </c>
      <c s="37">
        <v>650.583</v>
      </c>
      <c s="36">
        <v>0</v>
      </c>
      <c s="36">
        <f>ROUND(G4170*H4170,6)</f>
      </c>
      <c r="L4170" s="38">
        <v>0</v>
      </c>
      <c s="32">
        <f>ROUND(ROUND(L4170,2)*ROUND(G4170,3),2)</f>
      </c>
      <c s="36" t="s">
        <v>184</v>
      </c>
      <c>
        <f>(M4170*21)/100</f>
      </c>
      <c t="s">
        <v>28</v>
      </c>
    </row>
    <row r="4171" spans="1:5" ht="25.5">
      <c r="A4171" s="35" t="s">
        <v>56</v>
      </c>
      <c r="E4171" s="39" t="s">
        <v>535</v>
      </c>
    </row>
    <row r="4172" spans="1:5" ht="25.5">
      <c r="A4172" s="35" t="s">
        <v>57</v>
      </c>
      <c r="E4172" s="40" t="s">
        <v>4241</v>
      </c>
    </row>
    <row r="4173" spans="1:5" ht="12.75">
      <c r="A4173" t="s">
        <v>58</v>
      </c>
      <c r="E4173" s="39" t="s">
        <v>5</v>
      </c>
    </row>
    <row r="4174" spans="1:16" ht="25.5">
      <c r="A4174" t="s">
        <v>50</v>
      </c>
      <c s="34" t="s">
        <v>4242</v>
      </c>
      <c s="34" t="s">
        <v>4243</v>
      </c>
      <c s="35" t="s">
        <v>724</v>
      </c>
      <c s="6" t="s">
        <v>4244</v>
      </c>
      <c s="36" t="s">
        <v>470</v>
      </c>
      <c s="37">
        <v>2066.323</v>
      </c>
      <c s="36">
        <v>0</v>
      </c>
      <c s="36">
        <f>ROUND(G4174*H4174,6)</f>
      </c>
      <c r="L4174" s="38">
        <v>0</v>
      </c>
      <c s="32">
        <f>ROUND(ROUND(L4174,2)*ROUND(G4174,3),2)</f>
      </c>
      <c s="36" t="s">
        <v>184</v>
      </c>
      <c>
        <f>(M4174*21)/100</f>
      </c>
      <c t="s">
        <v>28</v>
      </c>
    </row>
    <row r="4175" spans="1:5" ht="25.5">
      <c r="A4175" s="35" t="s">
        <v>56</v>
      </c>
      <c r="E4175" s="39" t="s">
        <v>4245</v>
      </c>
    </row>
    <row r="4176" spans="1:5" ht="12.75">
      <c r="A4176" s="35" t="s">
        <v>57</v>
      </c>
      <c r="E4176" s="40" t="s">
        <v>5</v>
      </c>
    </row>
    <row r="4177" spans="1:5" ht="12.75">
      <c r="A4177" t="s">
        <v>58</v>
      </c>
      <c r="E4177" s="39" t="s">
        <v>5</v>
      </c>
    </row>
    <row r="4178" spans="1:16" ht="25.5">
      <c r="A4178" t="s">
        <v>50</v>
      </c>
      <c s="34" t="s">
        <v>4246</v>
      </c>
      <c s="34" t="s">
        <v>4247</v>
      </c>
      <c s="35" t="s">
        <v>728</v>
      </c>
      <c s="6" t="s">
        <v>4248</v>
      </c>
      <c s="36" t="s">
        <v>470</v>
      </c>
      <c s="37">
        <v>38773.352</v>
      </c>
      <c s="36">
        <v>0</v>
      </c>
      <c s="36">
        <f>ROUND(G4178*H4178,6)</f>
      </c>
      <c r="L4178" s="38">
        <v>0</v>
      </c>
      <c s="32">
        <f>ROUND(ROUND(L4178,2)*ROUND(G4178,3),2)</f>
      </c>
      <c s="36" t="s">
        <v>184</v>
      </c>
      <c>
        <f>(M4178*21)/100</f>
      </c>
      <c t="s">
        <v>28</v>
      </c>
    </row>
    <row r="4179" spans="1:5" ht="25.5">
      <c r="A4179" s="35" t="s">
        <v>56</v>
      </c>
      <c r="E4179" s="39" t="s">
        <v>4249</v>
      </c>
    </row>
    <row r="4180" spans="1:5" ht="76.5">
      <c r="A4180" s="35" t="s">
        <v>57</v>
      </c>
      <c r="E4180" s="40" t="s">
        <v>4250</v>
      </c>
    </row>
    <row r="4181" spans="1:5" ht="12.75">
      <c r="A4181" t="s">
        <v>58</v>
      </c>
      <c r="E4181" s="39" t="s">
        <v>5</v>
      </c>
    </row>
    <row r="4182" spans="1:16" ht="25.5">
      <c r="A4182" t="s">
        <v>50</v>
      </c>
      <c s="34" t="s">
        <v>4251</v>
      </c>
      <c s="34" t="s">
        <v>4252</v>
      </c>
      <c s="35" t="s">
        <v>742</v>
      </c>
      <c s="6" t="s">
        <v>743</v>
      </c>
      <c s="36" t="s">
        <v>470</v>
      </c>
      <c s="37">
        <v>20.522</v>
      </c>
      <c s="36">
        <v>0</v>
      </c>
      <c s="36">
        <f>ROUND(G4182*H4182,6)</f>
      </c>
      <c r="L4182" s="38">
        <v>0</v>
      </c>
      <c s="32">
        <f>ROUND(ROUND(L4182,2)*ROUND(G4182,3),2)</f>
      </c>
      <c s="36" t="s">
        <v>184</v>
      </c>
      <c>
        <f>(M4182*21)/100</f>
      </c>
      <c t="s">
        <v>28</v>
      </c>
    </row>
    <row r="4183" spans="1:5" ht="25.5">
      <c r="A4183" s="35" t="s">
        <v>56</v>
      </c>
      <c r="E4183" s="39" t="s">
        <v>744</v>
      </c>
    </row>
    <row r="4184" spans="1:5" ht="12.75">
      <c r="A4184" s="35" t="s">
        <v>57</v>
      </c>
      <c r="E4184" s="40" t="s">
        <v>5</v>
      </c>
    </row>
    <row r="4185" spans="1:5" ht="12.75">
      <c r="A4185" t="s">
        <v>58</v>
      </c>
      <c r="E4185" s="39" t="s">
        <v>5</v>
      </c>
    </row>
    <row r="4186" spans="1:16" ht="25.5">
      <c r="A4186" t="s">
        <v>50</v>
      </c>
      <c s="34" t="s">
        <v>4253</v>
      </c>
      <c s="34" t="s">
        <v>4254</v>
      </c>
      <c s="35" t="s">
        <v>3262</v>
      </c>
      <c s="6" t="s">
        <v>4255</v>
      </c>
      <c s="36" t="s">
        <v>470</v>
      </c>
      <c s="37">
        <v>8.194</v>
      </c>
      <c s="36">
        <v>0</v>
      </c>
      <c s="36">
        <f>ROUND(G4186*H4186,6)</f>
      </c>
      <c r="L4186" s="38">
        <v>0</v>
      </c>
      <c s="32">
        <f>ROUND(ROUND(L4186,2)*ROUND(G4186,3),2)</f>
      </c>
      <c s="36" t="s">
        <v>184</v>
      </c>
      <c>
        <f>(M4186*21)/100</f>
      </c>
      <c t="s">
        <v>28</v>
      </c>
    </row>
    <row r="4187" spans="1:5" ht="25.5">
      <c r="A4187" s="35" t="s">
        <v>56</v>
      </c>
      <c r="E4187" s="39" t="s">
        <v>4256</v>
      </c>
    </row>
    <row r="4188" spans="1:5" ht="12.75">
      <c r="A4188" s="35" t="s">
        <v>57</v>
      </c>
      <c r="E4188" s="40" t="s">
        <v>5</v>
      </c>
    </row>
    <row r="4189" spans="1:5" ht="12.75">
      <c r="A4189" t="s">
        <v>58</v>
      </c>
      <c r="E4189" s="39" t="s">
        <v>5</v>
      </c>
    </row>
    <row r="4190" spans="1:16" ht="25.5">
      <c r="A4190" t="s">
        <v>50</v>
      </c>
      <c s="34" t="s">
        <v>4257</v>
      </c>
      <c s="34" t="s">
        <v>4258</v>
      </c>
      <c s="35" t="s">
        <v>3265</v>
      </c>
      <c s="6" t="s">
        <v>4259</v>
      </c>
      <c s="36" t="s">
        <v>470</v>
      </c>
      <c s="37">
        <v>125.536</v>
      </c>
      <c s="36">
        <v>0</v>
      </c>
      <c s="36">
        <f>ROUND(G4190*H4190,6)</f>
      </c>
      <c r="L4190" s="38">
        <v>0</v>
      </c>
      <c s="32">
        <f>ROUND(ROUND(L4190,2)*ROUND(G4190,3),2)</f>
      </c>
      <c s="36" t="s">
        <v>184</v>
      </c>
      <c>
        <f>(M4190*21)/100</f>
      </c>
      <c t="s">
        <v>28</v>
      </c>
    </row>
    <row r="4191" spans="1:5" ht="25.5">
      <c r="A4191" s="35" t="s">
        <v>56</v>
      </c>
      <c r="E4191" s="39" t="s">
        <v>4260</v>
      </c>
    </row>
    <row r="4192" spans="1:5" ht="12.75">
      <c r="A4192" s="35" t="s">
        <v>57</v>
      </c>
      <c r="E4192" s="40" t="s">
        <v>5</v>
      </c>
    </row>
    <row r="4193" spans="1:5" ht="12.75">
      <c r="A4193" t="s">
        <v>58</v>
      </c>
      <c r="E4193" s="39" t="s">
        <v>5</v>
      </c>
    </row>
    <row r="4194" spans="1:16" ht="25.5">
      <c r="A4194" t="s">
        <v>50</v>
      </c>
      <c s="34" t="s">
        <v>4261</v>
      </c>
      <c s="34" t="s">
        <v>746</v>
      </c>
      <c s="35" t="s">
        <v>747</v>
      </c>
      <c s="6" t="s">
        <v>748</v>
      </c>
      <c s="36" t="s">
        <v>470</v>
      </c>
      <c s="37">
        <v>64.265</v>
      </c>
      <c s="36">
        <v>0</v>
      </c>
      <c s="36">
        <f>ROUND(G4194*H4194,6)</f>
      </c>
      <c r="L4194" s="38">
        <v>0</v>
      </c>
      <c s="32">
        <f>ROUND(ROUND(L4194,2)*ROUND(G4194,3),2)</f>
      </c>
      <c s="36" t="s">
        <v>184</v>
      </c>
      <c>
        <f>(M4194*21)/100</f>
      </c>
      <c t="s">
        <v>28</v>
      </c>
    </row>
    <row r="4195" spans="1:5" ht="25.5">
      <c r="A4195" s="35" t="s">
        <v>56</v>
      </c>
      <c r="E4195" s="39" t="s">
        <v>749</v>
      </c>
    </row>
    <row r="4196" spans="1:5" ht="12.75">
      <c r="A4196" s="35" t="s">
        <v>57</v>
      </c>
      <c r="E4196" s="40" t="s">
        <v>5</v>
      </c>
    </row>
    <row r="4197" spans="1:5" ht="12.75">
      <c r="A4197" t="s">
        <v>58</v>
      </c>
      <c r="E4197" s="39" t="s">
        <v>5</v>
      </c>
    </row>
    <row r="4198" spans="1:16" ht="38.25">
      <c r="A4198" t="s">
        <v>50</v>
      </c>
      <c s="34" t="s">
        <v>4262</v>
      </c>
      <c s="34" t="s">
        <v>4263</v>
      </c>
      <c s="35" t="s">
        <v>3272</v>
      </c>
      <c s="6" t="s">
        <v>4264</v>
      </c>
      <c s="36" t="s">
        <v>470</v>
      </c>
      <c s="37">
        <v>386.904</v>
      </c>
      <c s="36">
        <v>0</v>
      </c>
      <c s="36">
        <f>ROUND(G4198*H4198,6)</f>
      </c>
      <c r="L4198" s="38">
        <v>0</v>
      </c>
      <c s="32">
        <f>ROUND(ROUND(L4198,2)*ROUND(G4198,3),2)</f>
      </c>
      <c s="36" t="s">
        <v>184</v>
      </c>
      <c>
        <f>(M4198*21)/100</f>
      </c>
      <c t="s">
        <v>28</v>
      </c>
    </row>
    <row r="4199" spans="1:5" ht="25.5">
      <c r="A4199" s="35" t="s">
        <v>56</v>
      </c>
      <c r="E4199" s="39" t="s">
        <v>4265</v>
      </c>
    </row>
    <row r="4200" spans="1:5" ht="12.75">
      <c r="A4200" s="35" t="s">
        <v>57</v>
      </c>
      <c r="E4200" s="40" t="s">
        <v>5</v>
      </c>
    </row>
    <row r="4201" spans="1:5" ht="12.75">
      <c r="A4201" t="s">
        <v>58</v>
      </c>
      <c r="E4201" s="39" t="s">
        <v>5</v>
      </c>
    </row>
    <row r="4202" spans="1:16" ht="25.5">
      <c r="A4202" t="s">
        <v>50</v>
      </c>
      <c s="34" t="s">
        <v>4266</v>
      </c>
      <c s="34" t="s">
        <v>4267</v>
      </c>
      <c s="35" t="s">
        <v>3276</v>
      </c>
      <c s="6" t="s">
        <v>4268</v>
      </c>
      <c s="36" t="s">
        <v>470</v>
      </c>
      <c s="37">
        <v>6</v>
      </c>
      <c s="36">
        <v>0</v>
      </c>
      <c s="36">
        <f>ROUND(G4202*H4202,6)</f>
      </c>
      <c r="L4202" s="38">
        <v>0</v>
      </c>
      <c s="32">
        <f>ROUND(ROUND(L4202,2)*ROUND(G4202,3),2)</f>
      </c>
      <c s="36" t="s">
        <v>184</v>
      </c>
      <c>
        <f>(M4202*21)/100</f>
      </c>
      <c t="s">
        <v>28</v>
      </c>
    </row>
    <row r="4203" spans="1:5" ht="25.5">
      <c r="A4203" s="35" t="s">
        <v>56</v>
      </c>
      <c r="E4203" s="39" t="s">
        <v>4269</v>
      </c>
    </row>
    <row r="4204" spans="1:5" ht="12.75">
      <c r="A4204" s="35" t="s">
        <v>57</v>
      </c>
      <c r="E4204" s="40" t="s">
        <v>5</v>
      </c>
    </row>
    <row r="4205" spans="1:5" ht="12.75">
      <c r="A4205" t="s">
        <v>58</v>
      </c>
      <c r="E4205" s="39" t="s">
        <v>5</v>
      </c>
    </row>
    <row r="4206" spans="1:16" ht="25.5">
      <c r="A4206" t="s">
        <v>50</v>
      </c>
      <c s="34" t="s">
        <v>4270</v>
      </c>
      <c s="34" t="s">
        <v>4271</v>
      </c>
      <c s="35" t="s">
        <v>3280</v>
      </c>
      <c s="6" t="s">
        <v>4272</v>
      </c>
      <c s="36" t="s">
        <v>470</v>
      </c>
      <c s="37">
        <v>7.377</v>
      </c>
      <c s="36">
        <v>0</v>
      </c>
      <c s="36">
        <f>ROUND(G4206*H4206,6)</f>
      </c>
      <c r="L4206" s="38">
        <v>0</v>
      </c>
      <c s="32">
        <f>ROUND(ROUND(L4206,2)*ROUND(G4206,3),2)</f>
      </c>
      <c s="36" t="s">
        <v>184</v>
      </c>
      <c>
        <f>(M4206*21)/100</f>
      </c>
      <c t="s">
        <v>28</v>
      </c>
    </row>
    <row r="4207" spans="1:5" ht="25.5">
      <c r="A4207" s="35" t="s">
        <v>56</v>
      </c>
      <c r="E4207" s="39" t="s">
        <v>4273</v>
      </c>
    </row>
    <row r="4208" spans="1:5" ht="12.75">
      <c r="A4208" s="35" t="s">
        <v>57</v>
      </c>
      <c r="E4208" s="40" t="s">
        <v>5</v>
      </c>
    </row>
    <row r="4209" spans="1:5" ht="12.75">
      <c r="A4209" t="s">
        <v>58</v>
      </c>
      <c r="E4209" s="39" t="s">
        <v>5</v>
      </c>
    </row>
    <row r="4210" spans="1:16" ht="25.5">
      <c r="A4210" t="s">
        <v>50</v>
      </c>
      <c s="34" t="s">
        <v>4274</v>
      </c>
      <c s="34" t="s">
        <v>4275</v>
      </c>
      <c s="35" t="s">
        <v>3284</v>
      </c>
      <c s="6" t="s">
        <v>4276</v>
      </c>
      <c s="36" t="s">
        <v>470</v>
      </c>
      <c s="37">
        <v>96.194</v>
      </c>
      <c s="36">
        <v>0</v>
      </c>
      <c s="36">
        <f>ROUND(G4210*H4210,6)</f>
      </c>
      <c r="L4210" s="38">
        <v>0</v>
      </c>
      <c s="32">
        <f>ROUND(ROUND(L4210,2)*ROUND(G4210,3),2)</f>
      </c>
      <c s="36" t="s">
        <v>184</v>
      </c>
      <c>
        <f>(M4210*21)/100</f>
      </c>
      <c t="s">
        <v>28</v>
      </c>
    </row>
    <row r="4211" spans="1:5" ht="25.5">
      <c r="A4211" s="35" t="s">
        <v>56</v>
      </c>
      <c r="E4211" s="39" t="s">
        <v>4277</v>
      </c>
    </row>
    <row r="4212" spans="1:5" ht="12.75">
      <c r="A4212" s="35" t="s">
        <v>57</v>
      </c>
      <c r="E4212" s="40" t="s">
        <v>5</v>
      </c>
    </row>
    <row r="4213" spans="1:5" ht="12.75">
      <c r="A4213" t="s">
        <v>58</v>
      </c>
      <c r="E4213" s="39" t="s">
        <v>5</v>
      </c>
    </row>
    <row r="4214" spans="1:16" ht="25.5">
      <c r="A4214" t="s">
        <v>50</v>
      </c>
      <c s="34" t="s">
        <v>4278</v>
      </c>
      <c s="34" t="s">
        <v>4279</v>
      </c>
      <c s="35" t="s">
        <v>3288</v>
      </c>
      <c s="6" t="s">
        <v>4280</v>
      </c>
      <c s="36" t="s">
        <v>470</v>
      </c>
      <c s="37">
        <v>3.024</v>
      </c>
      <c s="36">
        <v>0</v>
      </c>
      <c s="36">
        <f>ROUND(G4214*H4214,6)</f>
      </c>
      <c r="L4214" s="38">
        <v>0</v>
      </c>
      <c s="32">
        <f>ROUND(ROUND(L4214,2)*ROUND(G4214,3),2)</f>
      </c>
      <c s="36" t="s">
        <v>184</v>
      </c>
      <c>
        <f>(M4214*21)/100</f>
      </c>
      <c t="s">
        <v>28</v>
      </c>
    </row>
    <row r="4215" spans="1:5" ht="25.5">
      <c r="A4215" s="35" t="s">
        <v>56</v>
      </c>
      <c r="E4215" s="39" t="s">
        <v>4281</v>
      </c>
    </row>
    <row r="4216" spans="1:5" ht="12.75">
      <c r="A4216" s="35" t="s">
        <v>57</v>
      </c>
      <c r="E4216" s="40" t="s">
        <v>5</v>
      </c>
    </row>
    <row r="4217" spans="1:5" ht="12.75">
      <c r="A4217" t="s">
        <v>58</v>
      </c>
      <c r="E4217" s="39" t="s">
        <v>5</v>
      </c>
    </row>
    <row r="4218" spans="1:16" ht="25.5">
      <c r="A4218" t="s">
        <v>50</v>
      </c>
      <c s="34" t="s">
        <v>4282</v>
      </c>
      <c s="34" t="s">
        <v>745</v>
      </c>
      <c s="35" t="s">
        <v>533</v>
      </c>
      <c s="6" t="s">
        <v>534</v>
      </c>
      <c s="36" t="s">
        <v>470</v>
      </c>
      <c s="37">
        <v>1305.164</v>
      </c>
      <c s="36">
        <v>0</v>
      </c>
      <c s="36">
        <f>ROUND(G4218*H4218,6)</f>
      </c>
      <c r="L4218" s="38">
        <v>0</v>
      </c>
      <c s="32">
        <f>ROUND(ROUND(L4218,2)*ROUND(G4218,3),2)</f>
      </c>
      <c s="36" t="s">
        <v>184</v>
      </c>
      <c>
        <f>(M4218*21)/100</f>
      </c>
      <c t="s">
        <v>28</v>
      </c>
    </row>
    <row r="4219" spans="1:5" ht="25.5">
      <c r="A4219" s="35" t="s">
        <v>56</v>
      </c>
      <c r="E4219" s="39" t="s">
        <v>535</v>
      </c>
    </row>
    <row r="4220" spans="1:5" ht="12.75">
      <c r="A4220" s="35" t="s">
        <v>57</v>
      </c>
      <c r="E4220" s="40" t="s">
        <v>5</v>
      </c>
    </row>
    <row r="4221" spans="1:5" ht="12.75">
      <c r="A4221" t="s">
        <v>58</v>
      </c>
      <c r="E4221" s="39" t="s">
        <v>5</v>
      </c>
    </row>
    <row r="4222" spans="1:16" ht="12.75">
      <c r="A4222" t="s">
        <v>50</v>
      </c>
      <c s="34" t="s">
        <v>4283</v>
      </c>
      <c s="34" t="s">
        <v>4284</v>
      </c>
      <c s="35" t="s">
        <v>3307</v>
      </c>
      <c s="6" t="s">
        <v>4285</v>
      </c>
      <c s="36" t="s">
        <v>470</v>
      </c>
      <c s="37">
        <v>1</v>
      </c>
      <c s="36">
        <v>0</v>
      </c>
      <c s="36">
        <f>ROUND(G4222*H4222,6)</f>
      </c>
      <c r="L4222" s="38">
        <v>0</v>
      </c>
      <c s="32">
        <f>ROUND(ROUND(L4222,2)*ROUND(G4222,3),2)</f>
      </c>
      <c s="36" t="s">
        <v>55</v>
      </c>
      <c>
        <f>(M4222*21)/100</f>
      </c>
      <c t="s">
        <v>28</v>
      </c>
    </row>
    <row r="4223" spans="1:5" ht="12.75">
      <c r="A4223" s="35" t="s">
        <v>56</v>
      </c>
      <c r="E4223" s="39" t="s">
        <v>4286</v>
      </c>
    </row>
    <row r="4224" spans="1:5" ht="12.75">
      <c r="A4224" s="35" t="s">
        <v>57</v>
      </c>
      <c r="E4224" s="40" t="s">
        <v>5</v>
      </c>
    </row>
    <row r="4225" spans="1:5" ht="12.75">
      <c r="A4225" t="s">
        <v>58</v>
      </c>
      <c r="E4225" s="39" t="s">
        <v>5</v>
      </c>
    </row>
    <row r="4226" spans="1:16" ht="25.5">
      <c r="A4226" t="s">
        <v>50</v>
      </c>
      <c s="34" t="s">
        <v>4287</v>
      </c>
      <c s="34" t="s">
        <v>4288</v>
      </c>
      <c s="35" t="s">
        <v>3310</v>
      </c>
      <c s="6" t="s">
        <v>4289</v>
      </c>
      <c s="36" t="s">
        <v>470</v>
      </c>
      <c s="37">
        <v>3</v>
      </c>
      <c s="36">
        <v>0</v>
      </c>
      <c s="36">
        <f>ROUND(G4226*H4226,6)</f>
      </c>
      <c r="L4226" s="38">
        <v>0</v>
      </c>
      <c s="32">
        <f>ROUND(ROUND(L4226,2)*ROUND(G4226,3),2)</f>
      </c>
      <c s="36" t="s">
        <v>55</v>
      </c>
      <c>
        <f>(M4226*21)/100</f>
      </c>
      <c t="s">
        <v>28</v>
      </c>
    </row>
    <row r="4227" spans="1:5" ht="12.75">
      <c r="A4227" s="35" t="s">
        <v>56</v>
      </c>
      <c r="E4227" s="39" t="s">
        <v>4290</v>
      </c>
    </row>
    <row r="4228" spans="1:5" ht="12.75">
      <c r="A4228" s="35" t="s">
        <v>57</v>
      </c>
      <c r="E4228" s="40" t="s">
        <v>5</v>
      </c>
    </row>
    <row r="4229" spans="1:5" ht="12.75">
      <c r="A4229" t="s">
        <v>58</v>
      </c>
      <c r="E4229" s="39" t="s">
        <v>5</v>
      </c>
    </row>
    <row r="4230" spans="1:16" ht="25.5">
      <c r="A4230" t="s">
        <v>50</v>
      </c>
      <c s="34" t="s">
        <v>4291</v>
      </c>
      <c s="34" t="s">
        <v>4292</v>
      </c>
      <c s="35" t="s">
        <v>3265</v>
      </c>
      <c s="6" t="s">
        <v>4293</v>
      </c>
      <c s="36" t="s">
        <v>470</v>
      </c>
      <c s="37">
        <v>14.823</v>
      </c>
      <c s="36">
        <v>0</v>
      </c>
      <c s="36">
        <f>ROUND(G4230*H4230,6)</f>
      </c>
      <c r="L4230" s="38">
        <v>0</v>
      </c>
      <c s="32">
        <f>ROUND(ROUND(L4230,2)*ROUND(G4230,3),2)</f>
      </c>
      <c s="36" t="s">
        <v>184</v>
      </c>
      <c>
        <f>(M4230*21)/100</f>
      </c>
      <c t="s">
        <v>28</v>
      </c>
    </row>
    <row r="4231" spans="1:5" ht="25.5">
      <c r="A4231" s="35" t="s">
        <v>56</v>
      </c>
      <c r="E4231" s="39" t="s">
        <v>4294</v>
      </c>
    </row>
    <row r="4232" spans="1:5" ht="12.75">
      <c r="A4232" s="35" t="s">
        <v>57</v>
      </c>
      <c r="E4232" s="40" t="s">
        <v>5</v>
      </c>
    </row>
    <row r="4233" spans="1:5" ht="12.75">
      <c r="A4233" t="s">
        <v>58</v>
      </c>
      <c r="E42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COUNTIFS(L8:L107,"=0",A8:A107,"P")+COUNTIFS(L8:L107,"",A8:A107,"P")+SUM(Q8:Q107)</f>
      </c>
    </row>
    <row r="8" spans="1:13" ht="12.75">
      <c r="A8" t="s">
        <v>45</v>
      </c>
      <c r="C8" s="28" t="s">
        <v>4297</v>
      </c>
      <c r="E8" s="30" t="s">
        <v>4296</v>
      </c>
      <c r="J8" s="29">
        <f>0+J9+J34+J47+J68+J89+J106</f>
      </c>
      <c s="29">
        <f>0+K9+K34+K47+K68+K89+K106</f>
      </c>
      <c s="29">
        <f>0+L9+L34+L47+L68+L89+L106</f>
      </c>
      <c s="29">
        <f>0+M9+M34+M47+M68+M89+M106</f>
      </c>
    </row>
    <row r="9" spans="1:13" ht="12.75">
      <c r="A9" t="s">
        <v>47</v>
      </c>
      <c r="C9" s="31" t="s">
        <v>51</v>
      </c>
      <c r="E9" s="33" t="s">
        <v>438</v>
      </c>
      <c r="J9" s="32">
        <f>0</f>
      </c>
      <c s="32">
        <f>0</f>
      </c>
      <c s="32">
        <f>0+L10+L14+L18+L22+L26+L30</f>
      </c>
      <c s="32">
        <f>0+M10+M14+M18+M22+M26+M30</f>
      </c>
    </row>
    <row r="10" spans="1:16" ht="38.25">
      <c r="A10" t="s">
        <v>50</v>
      </c>
      <c s="34" t="s">
        <v>51</v>
      </c>
      <c s="34" t="s">
        <v>4298</v>
      </c>
      <c s="35" t="s">
        <v>5</v>
      </c>
      <c s="6" t="s">
        <v>4299</v>
      </c>
      <c s="36" t="s">
        <v>93</v>
      </c>
      <c s="37">
        <v>305</v>
      </c>
      <c s="36">
        <v>0</v>
      </c>
      <c s="36">
        <f>ROUND(G10*H10,6)</f>
      </c>
      <c r="L10" s="38">
        <v>0</v>
      </c>
      <c s="32">
        <f>ROUND(ROUND(L10,2)*ROUND(G10,3),2)</f>
      </c>
      <c s="36" t="s">
        <v>184</v>
      </c>
      <c>
        <f>(M10*21)/100</f>
      </c>
      <c t="s">
        <v>28</v>
      </c>
    </row>
    <row r="11" spans="1:5" ht="38.25">
      <c r="A11" s="35" t="s">
        <v>56</v>
      </c>
      <c r="E11" s="39" t="s">
        <v>4300</v>
      </c>
    </row>
    <row r="12" spans="1:5" ht="25.5">
      <c r="A12" s="35" t="s">
        <v>57</v>
      </c>
      <c r="E12" s="40" t="s">
        <v>4301</v>
      </c>
    </row>
    <row r="13" spans="1:5" ht="12.75">
      <c r="A13" t="s">
        <v>58</v>
      </c>
      <c r="E13" s="39" t="s">
        <v>5</v>
      </c>
    </row>
    <row r="14" spans="1:16" ht="12.75">
      <c r="A14" t="s">
        <v>50</v>
      </c>
      <c s="34" t="s">
        <v>28</v>
      </c>
      <c s="34" t="s">
        <v>4302</v>
      </c>
      <c s="35" t="s">
        <v>5</v>
      </c>
      <c s="6" t="s">
        <v>4303</v>
      </c>
      <c s="36" t="s">
        <v>470</v>
      </c>
      <c s="37">
        <v>9.272</v>
      </c>
      <c s="36">
        <v>0</v>
      </c>
      <c s="36">
        <f>ROUND(G14*H14,6)</f>
      </c>
      <c r="L14" s="38">
        <v>0</v>
      </c>
      <c s="32">
        <f>ROUND(ROUND(L14,2)*ROUND(G14,3),2)</f>
      </c>
      <c s="36" t="s">
        <v>184</v>
      </c>
      <c>
        <f>(M14*21)/100</f>
      </c>
      <c t="s">
        <v>28</v>
      </c>
    </row>
    <row r="15" spans="1:5" ht="12.75">
      <c r="A15" s="35" t="s">
        <v>56</v>
      </c>
      <c r="E15" s="39" t="s">
        <v>4303</v>
      </c>
    </row>
    <row r="16" spans="1:5" ht="25.5">
      <c r="A16" s="35" t="s">
        <v>57</v>
      </c>
      <c r="E16" s="40" t="s">
        <v>4304</v>
      </c>
    </row>
    <row r="17" spans="1:5" ht="12.75">
      <c r="A17" t="s">
        <v>58</v>
      </c>
      <c r="E17" s="39" t="s">
        <v>5</v>
      </c>
    </row>
    <row r="18" spans="1:16" ht="12.75">
      <c r="A18" t="s">
        <v>50</v>
      </c>
      <c s="34" t="s">
        <v>26</v>
      </c>
      <c s="34" t="s">
        <v>4305</v>
      </c>
      <c s="35" t="s">
        <v>5</v>
      </c>
      <c s="6" t="s">
        <v>4306</v>
      </c>
      <c s="36" t="s">
        <v>93</v>
      </c>
      <c s="37">
        <v>305</v>
      </c>
      <c s="36">
        <v>0</v>
      </c>
      <c s="36">
        <f>ROUND(G18*H18,6)</f>
      </c>
      <c r="L18" s="38">
        <v>0</v>
      </c>
      <c s="32">
        <f>ROUND(ROUND(L18,2)*ROUND(G18,3),2)</f>
      </c>
      <c s="36" t="s">
        <v>184</v>
      </c>
      <c>
        <f>(M18*21)/100</f>
      </c>
      <c t="s">
        <v>28</v>
      </c>
    </row>
    <row r="19" spans="1:5" ht="12.75">
      <c r="A19" s="35" t="s">
        <v>56</v>
      </c>
      <c r="E19" s="39" t="s">
        <v>4306</v>
      </c>
    </row>
    <row r="20" spans="1:5" ht="25.5">
      <c r="A20" s="35" t="s">
        <v>57</v>
      </c>
      <c r="E20" s="40" t="s">
        <v>4301</v>
      </c>
    </row>
    <row r="21" spans="1:5" ht="12.75">
      <c r="A21" t="s">
        <v>58</v>
      </c>
      <c r="E21" s="39" t="s">
        <v>5</v>
      </c>
    </row>
    <row r="22" spans="1:16" ht="25.5">
      <c r="A22" t="s">
        <v>50</v>
      </c>
      <c s="34" t="s">
        <v>63</v>
      </c>
      <c s="34" t="s">
        <v>4307</v>
      </c>
      <c s="35" t="s">
        <v>5</v>
      </c>
      <c s="6" t="s">
        <v>4308</v>
      </c>
      <c s="36" t="s">
        <v>93</v>
      </c>
      <c s="37">
        <v>12</v>
      </c>
      <c s="36">
        <v>0</v>
      </c>
      <c s="36">
        <f>ROUND(G22*H22,6)</f>
      </c>
      <c r="L22" s="38">
        <v>0</v>
      </c>
      <c s="32">
        <f>ROUND(ROUND(L22,2)*ROUND(G22,3),2)</f>
      </c>
      <c s="36" t="s">
        <v>184</v>
      </c>
      <c>
        <f>(M22*21)/100</f>
      </c>
      <c t="s">
        <v>28</v>
      </c>
    </row>
    <row r="23" spans="1:5" ht="25.5">
      <c r="A23" s="35" t="s">
        <v>56</v>
      </c>
      <c r="E23" s="39" t="s">
        <v>4308</v>
      </c>
    </row>
    <row r="24" spans="1:5" ht="12.75">
      <c r="A24" s="35" t="s">
        <v>57</v>
      </c>
      <c r="E24" s="40" t="s">
        <v>5</v>
      </c>
    </row>
    <row r="25" spans="1:5" ht="12.75">
      <c r="A25" t="s">
        <v>58</v>
      </c>
      <c r="E25" s="39" t="s">
        <v>5</v>
      </c>
    </row>
    <row r="26" spans="1:16" ht="25.5">
      <c r="A26" t="s">
        <v>50</v>
      </c>
      <c s="34" t="s">
        <v>66</v>
      </c>
      <c s="34" t="s">
        <v>4309</v>
      </c>
      <c s="35" t="s">
        <v>5</v>
      </c>
      <c s="6" t="s">
        <v>4310</v>
      </c>
      <c s="36" t="s">
        <v>93</v>
      </c>
      <c s="37">
        <v>12</v>
      </c>
      <c s="36">
        <v>0</v>
      </c>
      <c s="36">
        <f>ROUND(G26*H26,6)</f>
      </c>
      <c r="L26" s="38">
        <v>0</v>
      </c>
      <c s="32">
        <f>ROUND(ROUND(L26,2)*ROUND(G26,3),2)</f>
      </c>
      <c s="36" t="s">
        <v>184</v>
      </c>
      <c>
        <f>(M26*21)/100</f>
      </c>
      <c t="s">
        <v>28</v>
      </c>
    </row>
    <row r="27" spans="1:5" ht="25.5">
      <c r="A27" s="35" t="s">
        <v>56</v>
      </c>
      <c r="E27" s="39" t="s">
        <v>4310</v>
      </c>
    </row>
    <row r="28" spans="1:5" ht="12.75">
      <c r="A28" s="35" t="s">
        <v>57</v>
      </c>
      <c r="E28" s="40" t="s">
        <v>5</v>
      </c>
    </row>
    <row r="29" spans="1:5" ht="12.75">
      <c r="A29" t="s">
        <v>58</v>
      </c>
      <c r="E29" s="39" t="s">
        <v>5</v>
      </c>
    </row>
    <row r="30" spans="1:16" ht="25.5">
      <c r="A30" t="s">
        <v>50</v>
      </c>
      <c s="34" t="s">
        <v>27</v>
      </c>
      <c s="34" t="s">
        <v>4311</v>
      </c>
      <c s="35" t="s">
        <v>5</v>
      </c>
      <c s="6" t="s">
        <v>4312</v>
      </c>
      <c s="36" t="s">
        <v>74</v>
      </c>
      <c s="37">
        <v>300.9</v>
      </c>
      <c s="36">
        <v>0</v>
      </c>
      <c s="36">
        <f>ROUND(G30*H30,6)</f>
      </c>
      <c r="L30" s="38">
        <v>0</v>
      </c>
      <c s="32">
        <f>ROUND(ROUND(L30,2)*ROUND(G30,3),2)</f>
      </c>
      <c s="36" t="s">
        <v>184</v>
      </c>
      <c>
        <f>(M30*21)/100</f>
      </c>
      <c t="s">
        <v>28</v>
      </c>
    </row>
    <row r="31" spans="1:5" ht="25.5">
      <c r="A31" s="35" t="s">
        <v>56</v>
      </c>
      <c r="E31" s="39" t="s">
        <v>4312</v>
      </c>
    </row>
    <row r="32" spans="1:5" ht="25.5">
      <c r="A32" s="35" t="s">
        <v>57</v>
      </c>
      <c r="E32" s="40" t="s">
        <v>4313</v>
      </c>
    </row>
    <row r="33" spans="1:5" ht="12.75">
      <c r="A33" t="s">
        <v>58</v>
      </c>
      <c r="E33" s="39" t="s">
        <v>5</v>
      </c>
    </row>
    <row r="34" spans="1:13" ht="12.75">
      <c r="A34" t="s">
        <v>47</v>
      </c>
      <c r="C34" s="31" t="s">
        <v>28</v>
      </c>
      <c r="E34" s="33" t="s">
        <v>834</v>
      </c>
      <c r="J34" s="32">
        <f>0</f>
      </c>
      <c s="32">
        <f>0</f>
      </c>
      <c s="32">
        <f>0+L35+L39+L43</f>
      </c>
      <c s="32">
        <f>0+M35+M39+M43</f>
      </c>
    </row>
    <row r="35" spans="1:16" ht="25.5">
      <c r="A35" t="s">
        <v>50</v>
      </c>
      <c s="34" t="s">
        <v>71</v>
      </c>
      <c s="34" t="s">
        <v>4314</v>
      </c>
      <c s="35" t="s">
        <v>5</v>
      </c>
      <c s="6" t="s">
        <v>4315</v>
      </c>
      <c s="36" t="s">
        <v>445</v>
      </c>
      <c s="37">
        <v>29.2</v>
      </c>
      <c s="36">
        <v>0</v>
      </c>
      <c s="36">
        <f>ROUND(G35*H35,6)</f>
      </c>
      <c r="L35" s="38">
        <v>0</v>
      </c>
      <c s="32">
        <f>ROUND(ROUND(L35,2)*ROUND(G35,3),2)</f>
      </c>
      <c s="36" t="s">
        <v>184</v>
      </c>
      <c>
        <f>(M35*21)/100</f>
      </c>
      <c t="s">
        <v>28</v>
      </c>
    </row>
    <row r="36" spans="1:5" ht="25.5">
      <c r="A36" s="35" t="s">
        <v>56</v>
      </c>
      <c r="E36" s="39" t="s">
        <v>4315</v>
      </c>
    </row>
    <row r="37" spans="1:5" ht="25.5">
      <c r="A37" s="35" t="s">
        <v>57</v>
      </c>
      <c r="E37" s="40" t="s">
        <v>4316</v>
      </c>
    </row>
    <row r="38" spans="1:5" ht="12.75">
      <c r="A38" t="s">
        <v>58</v>
      </c>
      <c r="E38" s="39" t="s">
        <v>5</v>
      </c>
    </row>
    <row r="39" spans="1:16" ht="25.5">
      <c r="A39" t="s">
        <v>50</v>
      </c>
      <c s="34" t="s">
        <v>75</v>
      </c>
      <c s="34" t="s">
        <v>4317</v>
      </c>
      <c s="35" t="s">
        <v>5</v>
      </c>
      <c s="6" t="s">
        <v>4318</v>
      </c>
      <c s="36" t="s">
        <v>74</v>
      </c>
      <c s="37">
        <v>125.788</v>
      </c>
      <c s="36">
        <v>0</v>
      </c>
      <c s="36">
        <f>ROUND(G39*H39,6)</f>
      </c>
      <c r="L39" s="38">
        <v>0</v>
      </c>
      <c s="32">
        <f>ROUND(ROUND(L39,2)*ROUND(G39,3),2)</f>
      </c>
      <c s="36" t="s">
        <v>184</v>
      </c>
      <c>
        <f>(M39*21)/100</f>
      </c>
      <c t="s">
        <v>28</v>
      </c>
    </row>
    <row r="40" spans="1:5" ht="25.5">
      <c r="A40" s="35" t="s">
        <v>56</v>
      </c>
      <c r="E40" s="39" t="s">
        <v>4318</v>
      </c>
    </row>
    <row r="41" spans="1:5" ht="51">
      <c r="A41" s="35" t="s">
        <v>57</v>
      </c>
      <c r="E41" s="40" t="s">
        <v>1230</v>
      </c>
    </row>
    <row r="42" spans="1:5" ht="12.75">
      <c r="A42" t="s">
        <v>58</v>
      </c>
      <c r="E42" s="39" t="s">
        <v>5</v>
      </c>
    </row>
    <row r="43" spans="1:16" ht="25.5">
      <c r="A43" t="s">
        <v>50</v>
      </c>
      <c s="34" t="s">
        <v>78</v>
      </c>
      <c s="34" t="s">
        <v>4319</v>
      </c>
      <c s="35" t="s">
        <v>5</v>
      </c>
      <c s="6" t="s">
        <v>4320</v>
      </c>
      <c s="36" t="s">
        <v>470</v>
      </c>
      <c s="37">
        <v>6.132</v>
      </c>
      <c s="36">
        <v>0</v>
      </c>
      <c s="36">
        <f>ROUND(G43*H43,6)</f>
      </c>
      <c r="L43" s="38">
        <v>0</v>
      </c>
      <c s="32">
        <f>ROUND(ROUND(L43,2)*ROUND(G43,3),2)</f>
      </c>
      <c s="36" t="s">
        <v>184</v>
      </c>
      <c>
        <f>(M43*21)/100</f>
      </c>
      <c t="s">
        <v>28</v>
      </c>
    </row>
    <row r="44" spans="1:5" ht="38.25">
      <c r="A44" s="35" t="s">
        <v>56</v>
      </c>
      <c r="E44" s="39" t="s">
        <v>4321</v>
      </c>
    </row>
    <row r="45" spans="1:5" ht="25.5">
      <c r="A45" s="35" t="s">
        <v>57</v>
      </c>
      <c r="E45" s="40" t="s">
        <v>4322</v>
      </c>
    </row>
    <row r="46" spans="1:5" ht="12.75">
      <c r="A46" t="s">
        <v>58</v>
      </c>
      <c r="E46" s="39" t="s">
        <v>5</v>
      </c>
    </row>
    <row r="47" spans="1:13" ht="12.75">
      <c r="A47" t="s">
        <v>47</v>
      </c>
      <c r="C47" s="31" t="s">
        <v>1255</v>
      </c>
      <c r="E47" s="33" t="s">
        <v>1256</v>
      </c>
      <c r="J47" s="32">
        <f>0</f>
      </c>
      <c s="32">
        <f>0</f>
      </c>
      <c s="32">
        <f>0+L48+L52+L56+L60+L64</f>
      </c>
      <c s="32">
        <f>0+M48+M52+M56+M60+M64</f>
      </c>
    </row>
    <row r="48" spans="1:16" ht="25.5">
      <c r="A48" t="s">
        <v>50</v>
      </c>
      <c s="34" t="s">
        <v>84</v>
      </c>
      <c s="34" t="s">
        <v>4323</v>
      </c>
      <c s="35" t="s">
        <v>5</v>
      </c>
      <c s="6" t="s">
        <v>4324</v>
      </c>
      <c s="36" t="s">
        <v>74</v>
      </c>
      <c s="37">
        <v>39.439</v>
      </c>
      <c s="36">
        <v>0</v>
      </c>
      <c s="36">
        <f>ROUND(G48*H48,6)</f>
      </c>
      <c r="L48" s="38">
        <v>0</v>
      </c>
      <c s="32">
        <f>ROUND(ROUND(L48,2)*ROUND(G48,3),2)</f>
      </c>
      <c s="36" t="s">
        <v>184</v>
      </c>
      <c>
        <f>(M48*21)/100</f>
      </c>
      <c t="s">
        <v>28</v>
      </c>
    </row>
    <row r="49" spans="1:5" ht="25.5">
      <c r="A49" s="35" t="s">
        <v>56</v>
      </c>
      <c r="E49" s="39" t="s">
        <v>4324</v>
      </c>
    </row>
    <row r="50" spans="1:5" ht="12.75">
      <c r="A50" s="35" t="s">
        <v>57</v>
      </c>
      <c r="E50" s="40" t="s">
        <v>5</v>
      </c>
    </row>
    <row r="51" spans="1:5" ht="12.75">
      <c r="A51" t="s">
        <v>58</v>
      </c>
      <c r="E51" s="39" t="s">
        <v>5</v>
      </c>
    </row>
    <row r="52" spans="1:16" ht="12.75">
      <c r="A52" t="s">
        <v>50</v>
      </c>
      <c s="34" t="s">
        <v>87</v>
      </c>
      <c s="34" t="s">
        <v>4325</v>
      </c>
      <c s="35" t="s">
        <v>5</v>
      </c>
      <c s="6" t="s">
        <v>4326</v>
      </c>
      <c s="36" t="s">
        <v>74</v>
      </c>
      <c s="37">
        <v>34.509</v>
      </c>
      <c s="36">
        <v>0</v>
      </c>
      <c s="36">
        <f>ROUND(G52*H52,6)</f>
      </c>
      <c r="L52" s="38">
        <v>0</v>
      </c>
      <c s="32">
        <f>ROUND(ROUND(L52,2)*ROUND(G52,3),2)</f>
      </c>
      <c s="36" t="s">
        <v>184</v>
      </c>
      <c>
        <f>(M52*21)/100</f>
      </c>
      <c t="s">
        <v>28</v>
      </c>
    </row>
    <row r="53" spans="1:5" ht="12.75">
      <c r="A53" s="35" t="s">
        <v>56</v>
      </c>
      <c r="E53" s="39" t="s">
        <v>4326</v>
      </c>
    </row>
    <row r="54" spans="1:5" ht="25.5">
      <c r="A54" s="35" t="s">
        <v>57</v>
      </c>
      <c r="E54" s="40" t="s">
        <v>4327</v>
      </c>
    </row>
    <row r="55" spans="1:5" ht="12.75">
      <c r="A55" t="s">
        <v>58</v>
      </c>
      <c r="E55" s="39" t="s">
        <v>5</v>
      </c>
    </row>
    <row r="56" spans="1:16" ht="25.5">
      <c r="A56" t="s">
        <v>50</v>
      </c>
      <c s="34" t="s">
        <v>90</v>
      </c>
      <c s="34" t="s">
        <v>1317</v>
      </c>
      <c s="35" t="s">
        <v>5</v>
      </c>
      <c s="6" t="s">
        <v>1318</v>
      </c>
      <c s="36" t="s">
        <v>470</v>
      </c>
      <c s="37">
        <v>0.124</v>
      </c>
      <c s="36">
        <v>0</v>
      </c>
      <c s="36">
        <f>ROUND(G56*H56,6)</f>
      </c>
      <c r="L56" s="38">
        <v>0</v>
      </c>
      <c s="32">
        <f>ROUND(ROUND(L56,2)*ROUND(G56,3),2)</f>
      </c>
      <c s="36" t="s">
        <v>184</v>
      </c>
      <c>
        <f>(M56*21)/100</f>
      </c>
      <c t="s">
        <v>28</v>
      </c>
    </row>
    <row r="57" spans="1:5" ht="25.5">
      <c r="A57" s="35" t="s">
        <v>56</v>
      </c>
      <c r="E57" s="39" t="s">
        <v>1318</v>
      </c>
    </row>
    <row r="58" spans="1:5" ht="12.75">
      <c r="A58" s="35" t="s">
        <v>57</v>
      </c>
      <c r="E58" s="40" t="s">
        <v>5</v>
      </c>
    </row>
    <row r="59" spans="1:5" ht="12.75">
      <c r="A59" t="s">
        <v>58</v>
      </c>
      <c r="E59" s="39" t="s">
        <v>5</v>
      </c>
    </row>
    <row r="60" spans="1:16" ht="38.25">
      <c r="A60" t="s">
        <v>50</v>
      </c>
      <c s="34" t="s">
        <v>94</v>
      </c>
      <c s="34" t="s">
        <v>1320</v>
      </c>
      <c s="35" t="s">
        <v>5</v>
      </c>
      <c s="6" t="s">
        <v>1321</v>
      </c>
      <c s="36" t="s">
        <v>470</v>
      </c>
      <c s="37">
        <v>0.124</v>
      </c>
      <c s="36">
        <v>0</v>
      </c>
      <c s="36">
        <f>ROUND(G60*H60,6)</f>
      </c>
      <c r="L60" s="38">
        <v>0</v>
      </c>
      <c s="32">
        <f>ROUND(ROUND(L60,2)*ROUND(G60,3),2)</f>
      </c>
      <c s="36" t="s">
        <v>184</v>
      </c>
      <c>
        <f>(M60*21)/100</f>
      </c>
      <c t="s">
        <v>28</v>
      </c>
    </row>
    <row r="61" spans="1:5" ht="38.25">
      <c r="A61" s="35" t="s">
        <v>56</v>
      </c>
      <c r="E61" s="39" t="s">
        <v>1322</v>
      </c>
    </row>
    <row r="62" spans="1:5" ht="12.75">
      <c r="A62" s="35" t="s">
        <v>57</v>
      </c>
      <c r="E62" s="40" t="s">
        <v>5</v>
      </c>
    </row>
    <row r="63" spans="1:5" ht="12.75">
      <c r="A63" t="s">
        <v>58</v>
      </c>
      <c r="E63" s="39" t="s">
        <v>5</v>
      </c>
    </row>
    <row r="64" spans="1:16" ht="38.25">
      <c r="A64" t="s">
        <v>50</v>
      </c>
      <c s="34" t="s">
        <v>97</v>
      </c>
      <c s="34" t="s">
        <v>1324</v>
      </c>
      <c s="35" t="s">
        <v>5</v>
      </c>
      <c s="6" t="s">
        <v>1325</v>
      </c>
      <c s="36" t="s">
        <v>470</v>
      </c>
      <c s="37">
        <v>0.124</v>
      </c>
      <c s="36">
        <v>0</v>
      </c>
      <c s="36">
        <f>ROUND(G64*H64,6)</f>
      </c>
      <c r="L64" s="38">
        <v>0</v>
      </c>
      <c s="32">
        <f>ROUND(ROUND(L64,2)*ROUND(G64,3),2)</f>
      </c>
      <c s="36" t="s">
        <v>184</v>
      </c>
      <c>
        <f>(M64*21)/100</f>
      </c>
      <c t="s">
        <v>28</v>
      </c>
    </row>
    <row r="65" spans="1:5" ht="38.25">
      <c r="A65" s="35" t="s">
        <v>56</v>
      </c>
      <c r="E65" s="39" t="s">
        <v>1326</v>
      </c>
    </row>
    <row r="66" spans="1:5" ht="12.75">
      <c r="A66" s="35" t="s">
        <v>57</v>
      </c>
      <c r="E66" s="40" t="s">
        <v>5</v>
      </c>
    </row>
    <row r="67" spans="1:5" ht="12.75">
      <c r="A67" t="s">
        <v>58</v>
      </c>
      <c r="E67" s="39" t="s">
        <v>5</v>
      </c>
    </row>
    <row r="68" spans="1:13" ht="12.75">
      <c r="A68" t="s">
        <v>47</v>
      </c>
      <c r="C68" s="31" t="s">
        <v>1424</v>
      </c>
      <c r="E68" s="33" t="s">
        <v>1425</v>
      </c>
      <c r="J68" s="32">
        <f>0</f>
      </c>
      <c s="32">
        <f>0</f>
      </c>
      <c s="32">
        <f>0+L69+L73+L77+L81+L85</f>
      </c>
      <c s="32">
        <f>0+M69+M73+M77+M81+M85</f>
      </c>
    </row>
    <row r="69" spans="1:16" ht="25.5">
      <c r="A69" t="s">
        <v>50</v>
      </c>
      <c s="34" t="s">
        <v>101</v>
      </c>
      <c s="34" t="s">
        <v>4328</v>
      </c>
      <c s="35" t="s">
        <v>5</v>
      </c>
      <c s="6" t="s">
        <v>4329</v>
      </c>
      <c s="36" t="s">
        <v>74</v>
      </c>
      <c s="37">
        <v>37.796</v>
      </c>
      <c s="36">
        <v>0</v>
      </c>
      <c s="36">
        <f>ROUND(G69*H69,6)</f>
      </c>
      <c r="L69" s="38">
        <v>0</v>
      </c>
      <c s="32">
        <f>ROUND(ROUND(L69,2)*ROUND(G69,3),2)</f>
      </c>
      <c s="36" t="s">
        <v>184</v>
      </c>
      <c>
        <f>(M69*21)/100</f>
      </c>
      <c t="s">
        <v>28</v>
      </c>
    </row>
    <row r="70" spans="1:5" ht="25.5">
      <c r="A70" s="35" t="s">
        <v>56</v>
      </c>
      <c r="E70" s="39" t="s">
        <v>4329</v>
      </c>
    </row>
    <row r="71" spans="1:5" ht="12.75">
      <c r="A71" s="35" t="s">
        <v>57</v>
      </c>
      <c r="E71" s="40" t="s">
        <v>5</v>
      </c>
    </row>
    <row r="72" spans="1:5" ht="12.75">
      <c r="A72" t="s">
        <v>58</v>
      </c>
      <c r="E72" s="39" t="s">
        <v>5</v>
      </c>
    </row>
    <row r="73" spans="1:16" ht="25.5">
      <c r="A73" t="s">
        <v>50</v>
      </c>
      <c s="34" t="s">
        <v>105</v>
      </c>
      <c s="34" t="s">
        <v>4330</v>
      </c>
      <c s="35" t="s">
        <v>5</v>
      </c>
      <c s="6" t="s">
        <v>4331</v>
      </c>
      <c s="36" t="s">
        <v>93</v>
      </c>
      <c s="37">
        <v>48.45</v>
      </c>
      <c s="36">
        <v>0</v>
      </c>
      <c s="36">
        <f>ROUND(G73*H73,6)</f>
      </c>
      <c r="L73" s="38">
        <v>0</v>
      </c>
      <c s="32">
        <f>ROUND(ROUND(L73,2)*ROUND(G73,3),2)</f>
      </c>
      <c s="36" t="s">
        <v>184</v>
      </c>
      <c>
        <f>(M73*21)/100</f>
      </c>
      <c t="s">
        <v>28</v>
      </c>
    </row>
    <row r="74" spans="1:5" ht="25.5">
      <c r="A74" s="35" t="s">
        <v>56</v>
      </c>
      <c r="E74" s="39" t="s">
        <v>4331</v>
      </c>
    </row>
    <row r="75" spans="1:5" ht="38.25">
      <c r="A75" s="35" t="s">
        <v>57</v>
      </c>
      <c r="E75" s="40" t="s">
        <v>4332</v>
      </c>
    </row>
    <row r="76" spans="1:5" ht="12.75">
      <c r="A76" t="s">
        <v>58</v>
      </c>
      <c r="E76" s="39" t="s">
        <v>5</v>
      </c>
    </row>
    <row r="77" spans="1:16" ht="12.75">
      <c r="A77" t="s">
        <v>50</v>
      </c>
      <c s="34" t="s">
        <v>109</v>
      </c>
      <c s="34" t="s">
        <v>4333</v>
      </c>
      <c s="35" t="s">
        <v>5</v>
      </c>
      <c s="6" t="s">
        <v>4334</v>
      </c>
      <c s="36" t="s">
        <v>445</v>
      </c>
      <c s="37">
        <v>2.838</v>
      </c>
      <c s="36">
        <v>0</v>
      </c>
      <c s="36">
        <f>ROUND(G77*H77,6)</f>
      </c>
      <c r="L77" s="38">
        <v>0</v>
      </c>
      <c s="32">
        <f>ROUND(ROUND(L77,2)*ROUND(G77,3),2)</f>
      </c>
      <c s="36" t="s">
        <v>184</v>
      </c>
      <c>
        <f>(M77*21)/100</f>
      </c>
      <c t="s">
        <v>28</v>
      </c>
    </row>
    <row r="78" spans="1:5" ht="12.75">
      <c r="A78" s="35" t="s">
        <v>56</v>
      </c>
      <c r="E78" s="39" t="s">
        <v>4334</v>
      </c>
    </row>
    <row r="79" spans="1:5" ht="63.75">
      <c r="A79" s="35" t="s">
        <v>57</v>
      </c>
      <c r="E79" s="40" t="s">
        <v>4335</v>
      </c>
    </row>
    <row r="80" spans="1:5" ht="12.75">
      <c r="A80" t="s">
        <v>58</v>
      </c>
      <c r="E80" s="39" t="s">
        <v>5</v>
      </c>
    </row>
    <row r="81" spans="1:16" ht="25.5">
      <c r="A81" t="s">
        <v>50</v>
      </c>
      <c s="34" t="s">
        <v>112</v>
      </c>
      <c s="34" t="s">
        <v>1595</v>
      </c>
      <c s="35" t="s">
        <v>5</v>
      </c>
      <c s="6" t="s">
        <v>1596</v>
      </c>
      <c s="36" t="s">
        <v>470</v>
      </c>
      <c s="37">
        <v>2.953</v>
      </c>
      <c s="36">
        <v>0</v>
      </c>
      <c s="36">
        <f>ROUND(G81*H81,6)</f>
      </c>
      <c r="L81" s="38">
        <v>0</v>
      </c>
      <c s="32">
        <f>ROUND(ROUND(L81,2)*ROUND(G81,3),2)</f>
      </c>
      <c s="36" t="s">
        <v>184</v>
      </c>
      <c>
        <f>(M81*21)/100</f>
      </c>
      <c t="s">
        <v>28</v>
      </c>
    </row>
    <row r="82" spans="1:5" ht="25.5">
      <c r="A82" s="35" t="s">
        <v>56</v>
      </c>
      <c r="E82" s="39" t="s">
        <v>1596</v>
      </c>
    </row>
    <row r="83" spans="1:5" ht="12.75">
      <c r="A83" s="35" t="s">
        <v>57</v>
      </c>
      <c r="E83" s="40" t="s">
        <v>5</v>
      </c>
    </row>
    <row r="84" spans="1:5" ht="12.75">
      <c r="A84" t="s">
        <v>58</v>
      </c>
      <c r="E84" s="39" t="s">
        <v>5</v>
      </c>
    </row>
    <row r="85" spans="1:16" ht="38.25">
      <c r="A85" t="s">
        <v>50</v>
      </c>
      <c s="34" t="s">
        <v>115</v>
      </c>
      <c s="34" t="s">
        <v>1598</v>
      </c>
      <c s="35" t="s">
        <v>5</v>
      </c>
      <c s="6" t="s">
        <v>1599</v>
      </c>
      <c s="36" t="s">
        <v>470</v>
      </c>
      <c s="37">
        <v>2.953</v>
      </c>
      <c s="36">
        <v>0</v>
      </c>
      <c s="36">
        <f>ROUND(G85*H85,6)</f>
      </c>
      <c r="L85" s="38">
        <v>0</v>
      </c>
      <c s="32">
        <f>ROUND(ROUND(L85,2)*ROUND(G85,3),2)</f>
      </c>
      <c s="36" t="s">
        <v>184</v>
      </c>
      <c>
        <f>(M85*21)/100</f>
      </c>
      <c t="s">
        <v>28</v>
      </c>
    </row>
    <row r="86" spans="1:5" ht="38.25">
      <c r="A86" s="35" t="s">
        <v>56</v>
      </c>
      <c r="E86" s="39" t="s">
        <v>1600</v>
      </c>
    </row>
    <row r="87" spans="1:5" ht="12.75">
      <c r="A87" s="35" t="s">
        <v>57</v>
      </c>
      <c r="E87" s="40" t="s">
        <v>5</v>
      </c>
    </row>
    <row r="88" spans="1:5" ht="12.75">
      <c r="A88" t="s">
        <v>58</v>
      </c>
      <c r="E88" s="39" t="s">
        <v>5</v>
      </c>
    </row>
    <row r="89" spans="1:13" ht="12.75">
      <c r="A89" t="s">
        <v>47</v>
      </c>
      <c r="C89" s="31" t="s">
        <v>1621</v>
      </c>
      <c r="E89" s="33" t="s">
        <v>1622</v>
      </c>
      <c r="J89" s="32">
        <f>0</f>
      </c>
      <c s="32">
        <f>0</f>
      </c>
      <c s="32">
        <f>0+L90+L94+L98+L102</f>
      </c>
      <c s="32">
        <f>0+M90+M94+M98+M102</f>
      </c>
    </row>
    <row r="90" spans="1:16" ht="38.25">
      <c r="A90" t="s">
        <v>50</v>
      </c>
      <c s="34" t="s">
        <v>118</v>
      </c>
      <c s="34" t="s">
        <v>4336</v>
      </c>
      <c s="35" t="s">
        <v>5</v>
      </c>
      <c s="6" t="s">
        <v>4337</v>
      </c>
      <c s="36" t="s">
        <v>74</v>
      </c>
      <c s="37">
        <v>36.153</v>
      </c>
      <c s="36">
        <v>0</v>
      </c>
      <c s="36">
        <f>ROUND(G90*H90,6)</f>
      </c>
      <c r="L90" s="38">
        <v>0</v>
      </c>
      <c s="32">
        <f>ROUND(ROUND(L90,2)*ROUND(G90,3),2)</f>
      </c>
      <c s="36" t="s">
        <v>184</v>
      </c>
      <c>
        <f>(M90*21)/100</f>
      </c>
      <c t="s">
        <v>28</v>
      </c>
    </row>
    <row r="91" spans="1:5" ht="38.25">
      <c r="A91" s="35" t="s">
        <v>56</v>
      </c>
      <c r="E91" s="39" t="s">
        <v>4338</v>
      </c>
    </row>
    <row r="92" spans="1:5" ht="12.75">
      <c r="A92" s="35" t="s">
        <v>57</v>
      </c>
      <c r="E92" s="40" t="s">
        <v>5</v>
      </c>
    </row>
    <row r="93" spans="1:5" ht="12.75">
      <c r="A93" t="s">
        <v>58</v>
      </c>
      <c r="E93" s="39" t="s">
        <v>5</v>
      </c>
    </row>
    <row r="94" spans="1:16" ht="25.5">
      <c r="A94" t="s">
        <v>50</v>
      </c>
      <c s="34" t="s">
        <v>121</v>
      </c>
      <c s="34" t="s">
        <v>1649</v>
      </c>
      <c s="35" t="s">
        <v>5</v>
      </c>
      <c s="6" t="s">
        <v>1650</v>
      </c>
      <c s="36" t="s">
        <v>74</v>
      </c>
      <c s="37">
        <v>32.866</v>
      </c>
      <c s="36">
        <v>0</v>
      </c>
      <c s="36">
        <f>ROUND(G94*H94,6)</f>
      </c>
      <c r="L94" s="38">
        <v>0</v>
      </c>
      <c s="32">
        <f>ROUND(ROUND(L94,2)*ROUND(G94,3),2)</f>
      </c>
      <c s="36" t="s">
        <v>184</v>
      </c>
      <c>
        <f>(M94*21)/100</f>
      </c>
      <c t="s">
        <v>28</v>
      </c>
    </row>
    <row r="95" spans="1:5" ht="25.5">
      <c r="A95" s="35" t="s">
        <v>56</v>
      </c>
      <c r="E95" s="39" t="s">
        <v>1650</v>
      </c>
    </row>
    <row r="96" spans="1:5" ht="25.5">
      <c r="A96" s="35" t="s">
        <v>57</v>
      </c>
      <c r="E96" s="40" t="s">
        <v>4339</v>
      </c>
    </row>
    <row r="97" spans="1:5" ht="12.75">
      <c r="A97" t="s">
        <v>58</v>
      </c>
      <c r="E97" s="39" t="s">
        <v>5</v>
      </c>
    </row>
    <row r="98" spans="1:16" ht="25.5">
      <c r="A98" t="s">
        <v>50</v>
      </c>
      <c s="34" t="s">
        <v>125</v>
      </c>
      <c s="34" t="s">
        <v>1726</v>
      </c>
      <c s="35" t="s">
        <v>5</v>
      </c>
      <c s="6" t="s">
        <v>1727</v>
      </c>
      <c s="36" t="s">
        <v>470</v>
      </c>
      <c s="37">
        <v>0.794</v>
      </c>
      <c s="36">
        <v>0</v>
      </c>
      <c s="36">
        <f>ROUND(G98*H98,6)</f>
      </c>
      <c r="L98" s="38">
        <v>0</v>
      </c>
      <c s="32">
        <f>ROUND(ROUND(L98,2)*ROUND(G98,3),2)</f>
      </c>
      <c s="36" t="s">
        <v>184</v>
      </c>
      <c>
        <f>(M98*21)/100</f>
      </c>
      <c t="s">
        <v>28</v>
      </c>
    </row>
    <row r="99" spans="1:5" ht="25.5">
      <c r="A99" s="35" t="s">
        <v>56</v>
      </c>
      <c r="E99" s="39" t="s">
        <v>1727</v>
      </c>
    </row>
    <row r="100" spans="1:5" ht="12.75">
      <c r="A100" s="35" t="s">
        <v>57</v>
      </c>
      <c r="E100" s="40" t="s">
        <v>5</v>
      </c>
    </row>
    <row r="101" spans="1:5" ht="12.75">
      <c r="A101" t="s">
        <v>58</v>
      </c>
      <c r="E101" s="39" t="s">
        <v>5</v>
      </c>
    </row>
    <row r="102" spans="1:16" ht="38.25">
      <c r="A102" t="s">
        <v>50</v>
      </c>
      <c s="34" t="s">
        <v>130</v>
      </c>
      <c s="34" t="s">
        <v>1729</v>
      </c>
      <c s="35" t="s">
        <v>5</v>
      </c>
      <c s="6" t="s">
        <v>1730</v>
      </c>
      <c s="36" t="s">
        <v>470</v>
      </c>
      <c s="37">
        <v>0.794</v>
      </c>
      <c s="36">
        <v>0</v>
      </c>
      <c s="36">
        <f>ROUND(G102*H102,6)</f>
      </c>
      <c r="L102" s="38">
        <v>0</v>
      </c>
      <c s="32">
        <f>ROUND(ROUND(L102,2)*ROUND(G102,3),2)</f>
      </c>
      <c s="36" t="s">
        <v>184</v>
      </c>
      <c>
        <f>(M102*21)/100</f>
      </c>
      <c t="s">
        <v>28</v>
      </c>
    </row>
    <row r="103" spans="1:5" ht="38.25">
      <c r="A103" s="35" t="s">
        <v>56</v>
      </c>
      <c r="E103" s="39" t="s">
        <v>1731</v>
      </c>
    </row>
    <row r="104" spans="1:5" ht="12.75">
      <c r="A104" s="35" t="s">
        <v>57</v>
      </c>
      <c r="E104" s="40" t="s">
        <v>5</v>
      </c>
    </row>
    <row r="105" spans="1:5" ht="12.75">
      <c r="A105" t="s">
        <v>58</v>
      </c>
      <c r="E105" s="39" t="s">
        <v>5</v>
      </c>
    </row>
    <row r="106" spans="1:13" ht="12.75">
      <c r="A106" t="s">
        <v>47</v>
      </c>
      <c r="C106" s="31" t="s">
        <v>795</v>
      </c>
      <c r="E106" s="33" t="s">
        <v>796</v>
      </c>
      <c r="J106" s="32">
        <f>0</f>
      </c>
      <c s="32">
        <f>0</f>
      </c>
      <c s="32">
        <f>0+L107</f>
      </c>
      <c s="32">
        <f>0+M107</f>
      </c>
    </row>
    <row r="107" spans="1:16" ht="38.25">
      <c r="A107" t="s">
        <v>50</v>
      </c>
      <c s="34" t="s">
        <v>81</v>
      </c>
      <c s="34" t="s">
        <v>4213</v>
      </c>
      <c s="35" t="s">
        <v>5</v>
      </c>
      <c s="6" t="s">
        <v>4214</v>
      </c>
      <c s="36" t="s">
        <v>470</v>
      </c>
      <c s="37">
        <v>146.329</v>
      </c>
      <c s="36">
        <v>0</v>
      </c>
      <c s="36">
        <f>ROUND(G107*H107,6)</f>
      </c>
      <c r="L107" s="38">
        <v>0</v>
      </c>
      <c s="32">
        <f>ROUND(ROUND(L107,2)*ROUND(G107,3),2)</f>
      </c>
      <c s="36" t="s">
        <v>184</v>
      </c>
      <c>
        <f>(M107*21)/100</f>
      </c>
      <c t="s">
        <v>28</v>
      </c>
    </row>
    <row r="108" spans="1:5" ht="38.25">
      <c r="A108" s="35" t="s">
        <v>56</v>
      </c>
      <c r="E108" s="39" t="s">
        <v>4215</v>
      </c>
    </row>
    <row r="109" spans="1:5" ht="12.75">
      <c r="A109" s="35" t="s">
        <v>57</v>
      </c>
      <c r="E109" s="40" t="s">
        <v>5</v>
      </c>
    </row>
    <row r="110" spans="1:5" ht="12.75">
      <c r="A110" t="s">
        <v>58</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COUNTIFS(L8:L936,"=0",A8:A936,"P")+COUNTIFS(L8:L936,"",A8:A936,"P")+SUM(Q8:Q936)</f>
      </c>
    </row>
    <row r="8" spans="1:13" ht="12.75">
      <c r="A8" t="s">
        <v>45</v>
      </c>
      <c r="C8" s="28" t="s">
        <v>4342</v>
      </c>
      <c r="E8" s="30" t="s">
        <v>4341</v>
      </c>
      <c r="J8" s="29">
        <f>0+J9+J50+J55+J60+J93+J234+J535+J548+J733+J766+J811+J840+J853+J898+J931</f>
      </c>
      <c s="29">
        <f>0+K9+K50+K55+K60+K93+K234+K535+K548+K733+K766+K811+K840+K853+K898+K931</f>
      </c>
      <c s="29">
        <f>0+L9+L50+L55+L60+L93+L234+L535+L548+L733+L766+L811+L840+L853+L898+L931</f>
      </c>
      <c s="29">
        <f>0+M9+M50+M55+M60+M93+M234+M535+M548+M733+M766+M811+M840+M853+M898+M931</f>
      </c>
    </row>
    <row r="9" spans="1:13" ht="12.75">
      <c r="A9" t="s">
        <v>47</v>
      </c>
      <c r="C9" s="31" t="s">
        <v>51</v>
      </c>
      <c r="E9" s="33" t="s">
        <v>438</v>
      </c>
      <c r="J9" s="32">
        <f>0</f>
      </c>
      <c s="32">
        <f>0</f>
      </c>
      <c s="32">
        <f>0+L10+L14+L18+L22+L26+L30+L34+L38+L42+L46</f>
      </c>
      <c s="32">
        <f>0+M10+M14+M18+M22+M26+M30+M34+M38+M42+M46</f>
      </c>
    </row>
    <row r="10" spans="1:16" ht="25.5">
      <c r="A10" t="s">
        <v>50</v>
      </c>
      <c s="34" t="s">
        <v>51</v>
      </c>
      <c s="34" t="s">
        <v>439</v>
      </c>
      <c s="35" t="s">
        <v>5</v>
      </c>
      <c s="6" t="s">
        <v>440</v>
      </c>
      <c s="36" t="s">
        <v>93</v>
      </c>
      <c s="37">
        <v>7.2</v>
      </c>
      <c s="36">
        <v>0</v>
      </c>
      <c s="36">
        <f>ROUND(G10*H10,6)</f>
      </c>
      <c r="L10" s="38">
        <v>0</v>
      </c>
      <c s="32">
        <f>ROUND(ROUND(L10,2)*ROUND(G10,3),2)</f>
      </c>
      <c s="36" t="s">
        <v>184</v>
      </c>
      <c>
        <f>(M10*21)/100</f>
      </c>
      <c t="s">
        <v>28</v>
      </c>
    </row>
    <row r="11" spans="1:5" ht="63.75">
      <c r="A11" s="35" t="s">
        <v>56</v>
      </c>
      <c r="E11" s="39" t="s">
        <v>441</v>
      </c>
    </row>
    <row r="12" spans="1:5" ht="38.25">
      <c r="A12" s="35" t="s">
        <v>57</v>
      </c>
      <c r="E12" s="42" t="s">
        <v>4343</v>
      </c>
    </row>
    <row r="13" spans="1:5" ht="12.75">
      <c r="A13" t="s">
        <v>58</v>
      </c>
      <c r="E13" s="39" t="s">
        <v>5</v>
      </c>
    </row>
    <row r="14" spans="1:16" ht="25.5">
      <c r="A14" t="s">
        <v>50</v>
      </c>
      <c s="34" t="s">
        <v>28</v>
      </c>
      <c s="34" t="s">
        <v>545</v>
      </c>
      <c s="35" t="s">
        <v>5</v>
      </c>
      <c s="6" t="s">
        <v>546</v>
      </c>
      <c s="36" t="s">
        <v>445</v>
      </c>
      <c s="37">
        <v>29.442</v>
      </c>
      <c s="36">
        <v>0</v>
      </c>
      <c s="36">
        <f>ROUND(G14*H14,6)</f>
      </c>
      <c r="L14" s="38">
        <v>0</v>
      </c>
      <c s="32">
        <f>ROUND(ROUND(L14,2)*ROUND(G14,3),2)</f>
      </c>
      <c s="36" t="s">
        <v>184</v>
      </c>
      <c>
        <f>(M14*21)/100</f>
      </c>
      <c t="s">
        <v>28</v>
      </c>
    </row>
    <row r="15" spans="1:5" ht="38.25">
      <c r="A15" s="35" t="s">
        <v>56</v>
      </c>
      <c r="E15" s="39" t="s">
        <v>547</v>
      </c>
    </row>
    <row r="16" spans="1:5" ht="51">
      <c r="A16" s="35" t="s">
        <v>57</v>
      </c>
      <c r="E16" s="42" t="s">
        <v>4344</v>
      </c>
    </row>
    <row r="17" spans="1:5" ht="12.75">
      <c r="A17" t="s">
        <v>58</v>
      </c>
      <c r="E17" s="39" t="s">
        <v>5</v>
      </c>
    </row>
    <row r="18" spans="1:16" ht="25.5">
      <c r="A18" t="s">
        <v>50</v>
      </c>
      <c s="34" t="s">
        <v>26</v>
      </c>
      <c s="34" t="s">
        <v>448</v>
      </c>
      <c s="35" t="s">
        <v>5</v>
      </c>
      <c s="6" t="s">
        <v>449</v>
      </c>
      <c s="36" t="s">
        <v>445</v>
      </c>
      <c s="37">
        <v>9</v>
      </c>
      <c s="36">
        <v>0</v>
      </c>
      <c s="36">
        <f>ROUND(G18*H18,6)</f>
      </c>
      <c r="L18" s="38">
        <v>0</v>
      </c>
      <c s="32">
        <f>ROUND(ROUND(L18,2)*ROUND(G18,3),2)</f>
      </c>
      <c s="36" t="s">
        <v>184</v>
      </c>
      <c>
        <f>(M18*21)/100</f>
      </c>
      <c t="s">
        <v>28</v>
      </c>
    </row>
    <row r="19" spans="1:5" ht="25.5">
      <c r="A19" s="35" t="s">
        <v>56</v>
      </c>
      <c r="E19" s="39" t="s">
        <v>449</v>
      </c>
    </row>
    <row r="20" spans="1:5" ht="38.25">
      <c r="A20" s="35" t="s">
        <v>57</v>
      </c>
      <c r="E20" s="42" t="s">
        <v>4345</v>
      </c>
    </row>
    <row r="21" spans="1:5" ht="12.75">
      <c r="A21" t="s">
        <v>58</v>
      </c>
      <c r="E21" s="39" t="s">
        <v>5</v>
      </c>
    </row>
    <row r="22" spans="1:16" ht="25.5">
      <c r="A22" t="s">
        <v>50</v>
      </c>
      <c s="34" t="s">
        <v>63</v>
      </c>
      <c s="34" t="s">
        <v>451</v>
      </c>
      <c s="35" t="s">
        <v>5</v>
      </c>
      <c s="6" t="s">
        <v>452</v>
      </c>
      <c s="36" t="s">
        <v>74</v>
      </c>
      <c s="37">
        <v>49.07</v>
      </c>
      <c s="36">
        <v>0</v>
      </c>
      <c s="36">
        <f>ROUND(G22*H22,6)</f>
      </c>
      <c r="L22" s="38">
        <v>0</v>
      </c>
      <c s="32">
        <f>ROUND(ROUND(L22,2)*ROUND(G22,3),2)</f>
      </c>
      <c s="36" t="s">
        <v>184</v>
      </c>
      <c>
        <f>(M22*21)/100</f>
      </c>
      <c t="s">
        <v>28</v>
      </c>
    </row>
    <row r="23" spans="1:5" ht="25.5">
      <c r="A23" s="35" t="s">
        <v>56</v>
      </c>
      <c r="E23" s="39" t="s">
        <v>452</v>
      </c>
    </row>
    <row r="24" spans="1:5" ht="51">
      <c r="A24" s="35" t="s">
        <v>57</v>
      </c>
      <c r="E24" s="42" t="s">
        <v>4346</v>
      </c>
    </row>
    <row r="25" spans="1:5" ht="12.75">
      <c r="A25" t="s">
        <v>58</v>
      </c>
      <c r="E25" s="39" t="s">
        <v>5</v>
      </c>
    </row>
    <row r="26" spans="1:16" ht="25.5">
      <c r="A26" t="s">
        <v>50</v>
      </c>
      <c s="34" t="s">
        <v>66</v>
      </c>
      <c s="34" t="s">
        <v>454</v>
      </c>
      <c s="35" t="s">
        <v>5</v>
      </c>
      <c s="6" t="s">
        <v>455</v>
      </c>
      <c s="36" t="s">
        <v>74</v>
      </c>
      <c s="37">
        <v>49.07</v>
      </c>
      <c s="36">
        <v>0</v>
      </c>
      <c s="36">
        <f>ROUND(G26*H26,6)</f>
      </c>
      <c r="L26" s="38">
        <v>0</v>
      </c>
      <c s="32">
        <f>ROUND(ROUND(L26,2)*ROUND(G26,3),2)</f>
      </c>
      <c s="36" t="s">
        <v>184</v>
      </c>
      <c>
        <f>(M26*21)/100</f>
      </c>
      <c t="s">
        <v>28</v>
      </c>
    </row>
    <row r="27" spans="1:5" ht="25.5">
      <c r="A27" s="35" t="s">
        <v>56</v>
      </c>
      <c r="E27" s="39" t="s">
        <v>455</v>
      </c>
    </row>
    <row r="28" spans="1:5" ht="51">
      <c r="A28" s="35" t="s">
        <v>57</v>
      </c>
      <c r="E28" s="42" t="s">
        <v>4346</v>
      </c>
    </row>
    <row r="29" spans="1:5" ht="12.75">
      <c r="A29" t="s">
        <v>58</v>
      </c>
      <c r="E29" s="39" t="s">
        <v>5</v>
      </c>
    </row>
    <row r="30" spans="1:16" ht="25.5">
      <c r="A30" t="s">
        <v>50</v>
      </c>
      <c s="34" t="s">
        <v>71</v>
      </c>
      <c s="34" t="s">
        <v>456</v>
      </c>
      <c s="35" t="s">
        <v>5</v>
      </c>
      <c s="6" t="s">
        <v>457</v>
      </c>
      <c s="36" t="s">
        <v>445</v>
      </c>
      <c s="37">
        <v>9.253</v>
      </c>
      <c s="36">
        <v>0</v>
      </c>
      <c s="36">
        <f>ROUND(G30*H30,6)</f>
      </c>
      <c r="L30" s="38">
        <v>0</v>
      </c>
      <c s="32">
        <f>ROUND(ROUND(L30,2)*ROUND(G30,3),2)</f>
      </c>
      <c s="36" t="s">
        <v>184</v>
      </c>
      <c>
        <f>(M30*21)/100</f>
      </c>
      <c t="s">
        <v>28</v>
      </c>
    </row>
    <row r="31" spans="1:5" ht="25.5">
      <c r="A31" s="35" t="s">
        <v>56</v>
      </c>
      <c r="E31" s="39" t="s">
        <v>457</v>
      </c>
    </row>
    <row r="32" spans="1:5" ht="51">
      <c r="A32" s="35" t="s">
        <v>57</v>
      </c>
      <c r="E32" s="42" t="s">
        <v>4347</v>
      </c>
    </row>
    <row r="33" spans="1:5" ht="12.75">
      <c r="A33" t="s">
        <v>58</v>
      </c>
      <c r="E33" s="39" t="s">
        <v>5</v>
      </c>
    </row>
    <row r="34" spans="1:16" ht="25.5">
      <c r="A34" t="s">
        <v>50</v>
      </c>
      <c s="34" t="s">
        <v>78</v>
      </c>
      <c s="34" t="s">
        <v>459</v>
      </c>
      <c s="35" t="s">
        <v>5</v>
      </c>
      <c s="6" t="s">
        <v>460</v>
      </c>
      <c s="36" t="s">
        <v>445</v>
      </c>
      <c s="37">
        <v>9.253</v>
      </c>
      <c s="36">
        <v>0</v>
      </c>
      <c s="36">
        <f>ROUND(G34*H34,6)</f>
      </c>
      <c r="L34" s="38">
        <v>0</v>
      </c>
      <c s="32">
        <f>ROUND(ROUND(L34,2)*ROUND(G34,3),2)</f>
      </c>
      <c s="36" t="s">
        <v>184</v>
      </c>
      <c>
        <f>(M34*21)/100</f>
      </c>
      <c t="s">
        <v>28</v>
      </c>
    </row>
    <row r="35" spans="1:5" ht="25.5">
      <c r="A35" s="35" t="s">
        <v>56</v>
      </c>
      <c r="E35" s="39" t="s">
        <v>460</v>
      </c>
    </row>
    <row r="36" spans="1:5" ht="51">
      <c r="A36" s="35" t="s">
        <v>57</v>
      </c>
      <c r="E36" s="42" t="s">
        <v>4347</v>
      </c>
    </row>
    <row r="37" spans="1:5" ht="12.75">
      <c r="A37" t="s">
        <v>58</v>
      </c>
      <c r="E37" s="39" t="s">
        <v>5</v>
      </c>
    </row>
    <row r="38" spans="1:16" ht="25.5">
      <c r="A38" t="s">
        <v>50</v>
      </c>
      <c s="34" t="s">
        <v>81</v>
      </c>
      <c s="34" t="s">
        <v>461</v>
      </c>
      <c s="35" t="s">
        <v>5</v>
      </c>
      <c s="6" t="s">
        <v>462</v>
      </c>
      <c s="36" t="s">
        <v>445</v>
      </c>
      <c s="37">
        <v>20.189</v>
      </c>
      <c s="36">
        <v>0</v>
      </c>
      <c s="36">
        <f>ROUND(G38*H38,6)</f>
      </c>
      <c r="L38" s="38">
        <v>0</v>
      </c>
      <c s="32">
        <f>ROUND(ROUND(L38,2)*ROUND(G38,3),2)</f>
      </c>
      <c s="36" t="s">
        <v>184</v>
      </c>
      <c>
        <f>(M38*21)/100</f>
      </c>
      <c t="s">
        <v>28</v>
      </c>
    </row>
    <row r="39" spans="1:5" ht="25.5">
      <c r="A39" s="35" t="s">
        <v>56</v>
      </c>
      <c r="E39" s="39" t="s">
        <v>462</v>
      </c>
    </row>
    <row r="40" spans="1:5" ht="51">
      <c r="A40" s="35" t="s">
        <v>57</v>
      </c>
      <c r="E40" s="42" t="s">
        <v>4348</v>
      </c>
    </row>
    <row r="41" spans="1:5" ht="12.75">
      <c r="A41" t="s">
        <v>58</v>
      </c>
      <c r="E41" s="39" t="s">
        <v>5</v>
      </c>
    </row>
    <row r="42" spans="1:16" ht="25.5">
      <c r="A42" t="s">
        <v>50</v>
      </c>
      <c s="34" t="s">
        <v>84</v>
      </c>
      <c s="34" t="s">
        <v>464</v>
      </c>
      <c s="35" t="s">
        <v>5</v>
      </c>
      <c s="6" t="s">
        <v>465</v>
      </c>
      <c s="36" t="s">
        <v>445</v>
      </c>
      <c s="37">
        <v>7.571</v>
      </c>
      <c s="36">
        <v>0</v>
      </c>
      <c s="36">
        <f>ROUND(G42*H42,6)</f>
      </c>
      <c r="L42" s="38">
        <v>0</v>
      </c>
      <c s="32">
        <f>ROUND(ROUND(L42,2)*ROUND(G42,3),2)</f>
      </c>
      <c s="36" t="s">
        <v>184</v>
      </c>
      <c>
        <f>(M42*21)/100</f>
      </c>
      <c t="s">
        <v>28</v>
      </c>
    </row>
    <row r="43" spans="1:5" ht="38.25">
      <c r="A43" s="35" t="s">
        <v>56</v>
      </c>
      <c r="E43" s="39" t="s">
        <v>466</v>
      </c>
    </row>
    <row r="44" spans="1:5" ht="51">
      <c r="A44" s="35" t="s">
        <v>57</v>
      </c>
      <c r="E44" s="42" t="s">
        <v>4349</v>
      </c>
    </row>
    <row r="45" spans="1:5" ht="12.75">
      <c r="A45" t="s">
        <v>58</v>
      </c>
      <c r="E45" s="39" t="s">
        <v>5</v>
      </c>
    </row>
    <row r="46" spans="1:16" ht="12.75">
      <c r="A46" t="s">
        <v>50</v>
      </c>
      <c s="34" t="s">
        <v>87</v>
      </c>
      <c s="34" t="s">
        <v>468</v>
      </c>
      <c s="35" t="s">
        <v>5</v>
      </c>
      <c s="6" t="s">
        <v>469</v>
      </c>
      <c s="36" t="s">
        <v>470</v>
      </c>
      <c s="37">
        <v>13.764</v>
      </c>
      <c s="36">
        <v>0</v>
      </c>
      <c s="36">
        <f>ROUND(G46*H46,6)</f>
      </c>
      <c r="L46" s="38">
        <v>0</v>
      </c>
      <c s="32">
        <f>ROUND(ROUND(L46,2)*ROUND(G46,3),2)</f>
      </c>
      <c s="36" t="s">
        <v>184</v>
      </c>
      <c>
        <f>(M46*21)/100</f>
      </c>
      <c t="s">
        <v>28</v>
      </c>
    </row>
    <row r="47" spans="1:5" ht="12.75">
      <c r="A47" s="35" t="s">
        <v>56</v>
      </c>
      <c r="E47" s="39" t="s">
        <v>469</v>
      </c>
    </row>
    <row r="48" spans="1:5" ht="102">
      <c r="A48" s="35" t="s">
        <v>57</v>
      </c>
      <c r="E48" s="42" t="s">
        <v>4350</v>
      </c>
    </row>
    <row r="49" spans="1:5" ht="12.75">
      <c r="A49" t="s">
        <v>58</v>
      </c>
      <c r="E49" s="39" t="s">
        <v>5</v>
      </c>
    </row>
    <row r="50" spans="1:13" ht="12.75">
      <c r="A50" t="s">
        <v>47</v>
      </c>
      <c r="C50" s="31" t="s">
        <v>26</v>
      </c>
      <c r="E50" s="33" t="s">
        <v>858</v>
      </c>
      <c r="J50" s="32">
        <f>0</f>
      </c>
      <c s="32">
        <f>0</f>
      </c>
      <c s="32">
        <f>0+L51</f>
      </c>
      <c s="32">
        <f>0+M51</f>
      </c>
    </row>
    <row r="51" spans="1:16" ht="12.75">
      <c r="A51" t="s">
        <v>50</v>
      </c>
      <c s="34" t="s">
        <v>90</v>
      </c>
      <c s="34" t="s">
        <v>4351</v>
      </c>
      <c s="35" t="s">
        <v>5</v>
      </c>
      <c s="6" t="s">
        <v>4352</v>
      </c>
      <c s="36" t="s">
        <v>93</v>
      </c>
      <c s="37">
        <v>19</v>
      </c>
      <c s="36">
        <v>0</v>
      </c>
      <c s="36">
        <f>ROUND(G51*H51,6)</f>
      </c>
      <c r="L51" s="38">
        <v>0</v>
      </c>
      <c s="32">
        <f>ROUND(ROUND(L51,2)*ROUND(G51,3),2)</f>
      </c>
      <c s="36" t="s">
        <v>184</v>
      </c>
      <c>
        <f>(M51*21)/100</f>
      </c>
      <c t="s">
        <v>28</v>
      </c>
    </row>
    <row r="52" spans="1:5" ht="12.75">
      <c r="A52" s="35" t="s">
        <v>56</v>
      </c>
      <c r="E52" s="39" t="s">
        <v>4352</v>
      </c>
    </row>
    <row r="53" spans="1:5" ht="25.5">
      <c r="A53" s="35" t="s">
        <v>57</v>
      </c>
      <c r="E53" s="40" t="s">
        <v>4353</v>
      </c>
    </row>
    <row r="54" spans="1:5" ht="12.75">
      <c r="A54" t="s">
        <v>58</v>
      </c>
      <c r="E54" s="39" t="s">
        <v>5</v>
      </c>
    </row>
    <row r="55" spans="1:13" ht="12.75">
      <c r="A55" t="s">
        <v>47</v>
      </c>
      <c r="C55" s="31" t="s">
        <v>63</v>
      </c>
      <c r="E55" s="33" t="s">
        <v>472</v>
      </c>
      <c r="J55" s="32">
        <f>0</f>
      </c>
      <c s="32">
        <f>0</f>
      </c>
      <c s="32">
        <f>0+L56</f>
      </c>
      <c s="32">
        <f>0+M56</f>
      </c>
    </row>
    <row r="56" spans="1:16" ht="25.5">
      <c r="A56" t="s">
        <v>50</v>
      </c>
      <c s="34" t="s">
        <v>94</v>
      </c>
      <c s="34" t="s">
        <v>473</v>
      </c>
      <c s="35" t="s">
        <v>5</v>
      </c>
      <c s="6" t="s">
        <v>474</v>
      </c>
      <c s="36" t="s">
        <v>445</v>
      </c>
      <c s="37">
        <v>1.682</v>
      </c>
      <c s="36">
        <v>0</v>
      </c>
      <c s="36">
        <f>ROUND(G56*H56,6)</f>
      </c>
      <c r="L56" s="38">
        <v>0</v>
      </c>
      <c s="32">
        <f>ROUND(ROUND(L56,2)*ROUND(G56,3),2)</f>
      </c>
      <c s="36" t="s">
        <v>184</v>
      </c>
      <c>
        <f>(M56*21)/100</f>
      </c>
      <c t="s">
        <v>28</v>
      </c>
    </row>
    <row r="57" spans="1:5" ht="25.5">
      <c r="A57" s="35" t="s">
        <v>56</v>
      </c>
      <c r="E57" s="39" t="s">
        <v>474</v>
      </c>
    </row>
    <row r="58" spans="1:5" ht="51">
      <c r="A58" s="35" t="s">
        <v>57</v>
      </c>
      <c r="E58" s="42" t="s">
        <v>4354</v>
      </c>
    </row>
    <row r="59" spans="1:5" ht="12.75">
      <c r="A59" t="s">
        <v>58</v>
      </c>
      <c r="E59" s="39" t="s">
        <v>5</v>
      </c>
    </row>
    <row r="60" spans="1:13" ht="12.75">
      <c r="A60" t="s">
        <v>47</v>
      </c>
      <c r="C60" s="31" t="s">
        <v>1255</v>
      </c>
      <c r="E60" s="33" t="s">
        <v>1256</v>
      </c>
      <c r="J60" s="32">
        <f>0</f>
      </c>
      <c s="32">
        <f>0</f>
      </c>
      <c s="32">
        <f>0+L61+L65+L69+L73+L77+L81+L85+L89</f>
      </c>
      <c s="32">
        <f>0+M61+M65+M69+M73+M77+M81+M85+M89</f>
      </c>
    </row>
    <row r="61" spans="1:16" ht="25.5">
      <c r="A61" t="s">
        <v>50</v>
      </c>
      <c s="34" t="s">
        <v>136</v>
      </c>
      <c s="34" t="s">
        <v>4355</v>
      </c>
      <c s="35" t="s">
        <v>5</v>
      </c>
      <c s="6" t="s">
        <v>4356</v>
      </c>
      <c s="36" t="s">
        <v>93</v>
      </c>
      <c s="37">
        <v>438</v>
      </c>
      <c s="36">
        <v>0</v>
      </c>
      <c s="36">
        <f>ROUND(G61*H61,6)</f>
      </c>
      <c r="L61" s="38">
        <v>0</v>
      </c>
      <c s="32">
        <f>ROUND(ROUND(L61,2)*ROUND(G61,3),2)</f>
      </c>
      <c s="36" t="s">
        <v>184</v>
      </c>
      <c>
        <f>(M61*21)/100</f>
      </c>
      <c t="s">
        <v>28</v>
      </c>
    </row>
    <row r="62" spans="1:5" ht="51">
      <c r="A62" s="35" t="s">
        <v>56</v>
      </c>
      <c r="E62" s="39" t="s">
        <v>4357</v>
      </c>
    </row>
    <row r="63" spans="1:5" ht="25.5">
      <c r="A63" s="35" t="s">
        <v>57</v>
      </c>
      <c r="E63" s="40" t="s">
        <v>4358</v>
      </c>
    </row>
    <row r="64" spans="1:5" ht="12.75">
      <c r="A64" t="s">
        <v>58</v>
      </c>
      <c r="E64" s="39" t="s">
        <v>5</v>
      </c>
    </row>
    <row r="65" spans="1:16" ht="12.75">
      <c r="A65" t="s">
        <v>50</v>
      </c>
      <c s="34" t="s">
        <v>139</v>
      </c>
      <c s="34" t="s">
        <v>4359</v>
      </c>
      <c s="35" t="s">
        <v>5</v>
      </c>
      <c s="6" t="s">
        <v>4360</v>
      </c>
      <c s="36" t="s">
        <v>93</v>
      </c>
      <c s="37">
        <v>62</v>
      </c>
      <c s="36">
        <v>0</v>
      </c>
      <c s="36">
        <f>ROUND(G65*H65,6)</f>
      </c>
      <c r="L65" s="38">
        <v>0</v>
      </c>
      <c s="32">
        <f>ROUND(ROUND(L65,2)*ROUND(G65,3),2)</f>
      </c>
      <c s="36" t="s">
        <v>184</v>
      </c>
      <c>
        <f>(M65*21)/100</f>
      </c>
      <c t="s">
        <v>28</v>
      </c>
    </row>
    <row r="66" spans="1:5" ht="12.75">
      <c r="A66" s="35" t="s">
        <v>56</v>
      </c>
      <c r="E66" s="39" t="s">
        <v>4360</v>
      </c>
    </row>
    <row r="67" spans="1:5" ht="38.25">
      <c r="A67" s="35" t="s">
        <v>57</v>
      </c>
      <c r="E67" s="42" t="s">
        <v>4361</v>
      </c>
    </row>
    <row r="68" spans="1:5" ht="12.75">
      <c r="A68" t="s">
        <v>58</v>
      </c>
      <c r="E68" s="39" t="s">
        <v>5</v>
      </c>
    </row>
    <row r="69" spans="1:16" ht="12.75">
      <c r="A69" t="s">
        <v>50</v>
      </c>
      <c s="34" t="s">
        <v>142</v>
      </c>
      <c s="34" t="s">
        <v>4362</v>
      </c>
      <c s="35" t="s">
        <v>5</v>
      </c>
      <c s="6" t="s">
        <v>4363</v>
      </c>
      <c s="36" t="s">
        <v>93</v>
      </c>
      <c s="37">
        <v>132</v>
      </c>
      <c s="36">
        <v>0</v>
      </c>
      <c s="36">
        <f>ROUND(G69*H69,6)</f>
      </c>
      <c r="L69" s="38">
        <v>0</v>
      </c>
      <c s="32">
        <f>ROUND(ROUND(L69,2)*ROUND(G69,3),2)</f>
      </c>
      <c s="36" t="s">
        <v>184</v>
      </c>
      <c>
        <f>(M69*21)/100</f>
      </c>
      <c t="s">
        <v>28</v>
      </c>
    </row>
    <row r="70" spans="1:5" ht="12.75">
      <c r="A70" s="35" t="s">
        <v>56</v>
      </c>
      <c r="E70" s="39" t="s">
        <v>4363</v>
      </c>
    </row>
    <row r="71" spans="1:5" ht="38.25">
      <c r="A71" s="35" t="s">
        <v>57</v>
      </c>
      <c r="E71" s="42" t="s">
        <v>4364</v>
      </c>
    </row>
    <row r="72" spans="1:5" ht="12.75">
      <c r="A72" t="s">
        <v>58</v>
      </c>
      <c r="E72" s="39" t="s">
        <v>5</v>
      </c>
    </row>
    <row r="73" spans="1:16" ht="12.75">
      <c r="A73" t="s">
        <v>50</v>
      </c>
      <c s="34" t="s">
        <v>145</v>
      </c>
      <c s="34" t="s">
        <v>4365</v>
      </c>
      <c s="35" t="s">
        <v>5</v>
      </c>
      <c s="6" t="s">
        <v>4366</v>
      </c>
      <c s="36" t="s">
        <v>93</v>
      </c>
      <c s="37">
        <v>128</v>
      </c>
      <c s="36">
        <v>0</v>
      </c>
      <c s="36">
        <f>ROUND(G73*H73,6)</f>
      </c>
      <c r="L73" s="38">
        <v>0</v>
      </c>
      <c s="32">
        <f>ROUND(ROUND(L73,2)*ROUND(G73,3),2)</f>
      </c>
      <c s="36" t="s">
        <v>184</v>
      </c>
      <c>
        <f>(M73*21)/100</f>
      </c>
      <c t="s">
        <v>28</v>
      </c>
    </row>
    <row r="74" spans="1:5" ht="12.75">
      <c r="A74" s="35" t="s">
        <v>56</v>
      </c>
      <c r="E74" s="39" t="s">
        <v>4366</v>
      </c>
    </row>
    <row r="75" spans="1:5" ht="38.25">
      <c r="A75" s="35" t="s">
        <v>57</v>
      </c>
      <c r="E75" s="42" t="s">
        <v>4367</v>
      </c>
    </row>
    <row r="76" spans="1:5" ht="12.75">
      <c r="A76" t="s">
        <v>58</v>
      </c>
      <c r="E76" s="39" t="s">
        <v>5</v>
      </c>
    </row>
    <row r="77" spans="1:16" ht="12.75">
      <c r="A77" t="s">
        <v>50</v>
      </c>
      <c s="34" t="s">
        <v>148</v>
      </c>
      <c s="34" t="s">
        <v>4368</v>
      </c>
      <c s="35" t="s">
        <v>5</v>
      </c>
      <c s="6" t="s">
        <v>4369</v>
      </c>
      <c s="36" t="s">
        <v>93</v>
      </c>
      <c s="37">
        <v>40</v>
      </c>
      <c s="36">
        <v>0</v>
      </c>
      <c s="36">
        <f>ROUND(G77*H77,6)</f>
      </c>
      <c r="L77" s="38">
        <v>0</v>
      </c>
      <c s="32">
        <f>ROUND(ROUND(L77,2)*ROUND(G77,3),2)</f>
      </c>
      <c s="36" t="s">
        <v>184</v>
      </c>
      <c>
        <f>(M77*21)/100</f>
      </c>
      <c t="s">
        <v>28</v>
      </c>
    </row>
    <row r="78" spans="1:5" ht="12.75">
      <c r="A78" s="35" t="s">
        <v>56</v>
      </c>
      <c r="E78" s="39" t="s">
        <v>4369</v>
      </c>
    </row>
    <row r="79" spans="1:5" ht="38.25">
      <c r="A79" s="35" t="s">
        <v>57</v>
      </c>
      <c r="E79" s="42" t="s">
        <v>4370</v>
      </c>
    </row>
    <row r="80" spans="1:5" ht="12.75">
      <c r="A80" t="s">
        <v>58</v>
      </c>
      <c r="E80" s="39" t="s">
        <v>5</v>
      </c>
    </row>
    <row r="81" spans="1:16" ht="12.75">
      <c r="A81" t="s">
        <v>50</v>
      </c>
      <c s="34" t="s">
        <v>151</v>
      </c>
      <c s="34" t="s">
        <v>4371</v>
      </c>
      <c s="35" t="s">
        <v>5</v>
      </c>
      <c s="6" t="s">
        <v>4372</v>
      </c>
      <c s="36" t="s">
        <v>93</v>
      </c>
      <c s="37">
        <v>72</v>
      </c>
      <c s="36">
        <v>0</v>
      </c>
      <c s="36">
        <f>ROUND(G81*H81,6)</f>
      </c>
      <c r="L81" s="38">
        <v>0</v>
      </c>
      <c s="32">
        <f>ROUND(ROUND(L81,2)*ROUND(G81,3),2)</f>
      </c>
      <c s="36" t="s">
        <v>184</v>
      </c>
      <c>
        <f>(M81*21)/100</f>
      </c>
      <c t="s">
        <v>28</v>
      </c>
    </row>
    <row r="82" spans="1:5" ht="12.75">
      <c r="A82" s="35" t="s">
        <v>56</v>
      </c>
      <c r="E82" s="39" t="s">
        <v>4372</v>
      </c>
    </row>
    <row r="83" spans="1:5" ht="38.25">
      <c r="A83" s="35" t="s">
        <v>57</v>
      </c>
      <c r="E83" s="42" t="s">
        <v>4373</v>
      </c>
    </row>
    <row r="84" spans="1:5" ht="12.75">
      <c r="A84" t="s">
        <v>58</v>
      </c>
      <c r="E84" s="39" t="s">
        <v>5</v>
      </c>
    </row>
    <row r="85" spans="1:16" ht="12.75">
      <c r="A85" t="s">
        <v>50</v>
      </c>
      <c s="34" t="s">
        <v>154</v>
      </c>
      <c s="34" t="s">
        <v>4374</v>
      </c>
      <c s="35" t="s">
        <v>5</v>
      </c>
      <c s="6" t="s">
        <v>4375</v>
      </c>
      <c s="36" t="s">
        <v>93</v>
      </c>
      <c s="37">
        <v>4</v>
      </c>
      <c s="36">
        <v>0</v>
      </c>
      <c s="36">
        <f>ROUND(G85*H85,6)</f>
      </c>
      <c r="L85" s="38">
        <v>0</v>
      </c>
      <c s="32">
        <f>ROUND(ROUND(L85,2)*ROUND(G85,3),2)</f>
      </c>
      <c s="36" t="s">
        <v>184</v>
      </c>
      <c>
        <f>(M85*21)/100</f>
      </c>
      <c t="s">
        <v>28</v>
      </c>
    </row>
    <row r="86" spans="1:5" ht="12.75">
      <c r="A86" s="35" t="s">
        <v>56</v>
      </c>
      <c r="E86" s="39" t="s">
        <v>4375</v>
      </c>
    </row>
    <row r="87" spans="1:5" ht="38.25">
      <c r="A87" s="35" t="s">
        <v>57</v>
      </c>
      <c r="E87" s="42" t="s">
        <v>4376</v>
      </c>
    </row>
    <row r="88" spans="1:5" ht="12.75">
      <c r="A88" t="s">
        <v>58</v>
      </c>
      <c r="E88" s="39" t="s">
        <v>5</v>
      </c>
    </row>
    <row r="89" spans="1:16" ht="25.5">
      <c r="A89" t="s">
        <v>50</v>
      </c>
      <c s="34" t="s">
        <v>156</v>
      </c>
      <c s="34" t="s">
        <v>4377</v>
      </c>
      <c s="35" t="s">
        <v>5</v>
      </c>
      <c s="6" t="s">
        <v>4378</v>
      </c>
      <c s="36" t="s">
        <v>3302</v>
      </c>
      <c s="37">
        <v>1092.008</v>
      </c>
      <c s="36">
        <v>0</v>
      </c>
      <c s="36">
        <f>ROUND(G89*H89,6)</f>
      </c>
      <c r="L89" s="38">
        <v>0</v>
      </c>
      <c s="32">
        <f>ROUND(ROUND(L89,2)*ROUND(G89,3),2)</f>
      </c>
      <c s="36" t="s">
        <v>184</v>
      </c>
      <c>
        <f>(M89*21)/100</f>
      </c>
      <c t="s">
        <v>28</v>
      </c>
    </row>
    <row r="90" spans="1:5" ht="25.5">
      <c r="A90" s="35" t="s">
        <v>56</v>
      </c>
      <c r="E90" s="39" t="s">
        <v>4378</v>
      </c>
    </row>
    <row r="91" spans="1:5" ht="12.75">
      <c r="A91" s="35" t="s">
        <v>57</v>
      </c>
      <c r="E91" s="40" t="s">
        <v>5</v>
      </c>
    </row>
    <row r="92" spans="1:5" ht="12.75">
      <c r="A92" t="s">
        <v>58</v>
      </c>
      <c r="E92" s="39" t="s">
        <v>5</v>
      </c>
    </row>
    <row r="93" spans="1:13" ht="12.75">
      <c r="A93" t="s">
        <v>47</v>
      </c>
      <c r="C93" s="31" t="s">
        <v>476</v>
      </c>
      <c r="E93" s="33" t="s">
        <v>477</v>
      </c>
      <c r="J93" s="32">
        <f>0</f>
      </c>
      <c s="32">
        <f>0</f>
      </c>
      <c s="32">
        <f>0+L94+L98+L102+L106+L110+L114+L118+L122+L126+L130+L134+L138+L142+L146+L150+L154+L158+L162+L166+L170+L174+L178+L182+L186+L190+L194+L198+L202+L206+L210+L214+L218+L222+L226+L230</f>
      </c>
      <c s="32">
        <f>0+M94+M98+M102+M106+M110+M114+M118+M122+M126+M130+M134+M138+M142+M146+M150+M154+M158+M162+M166+M170+M174+M178+M182+M186+M190+M194+M198+M202+M206+M210+M214+M218+M222+M226+M230</f>
      </c>
    </row>
    <row r="94" spans="1:16" ht="12.75">
      <c r="A94" t="s">
        <v>50</v>
      </c>
      <c s="34" t="s">
        <v>159</v>
      </c>
      <c s="34" t="s">
        <v>4379</v>
      </c>
      <c s="35" t="s">
        <v>5</v>
      </c>
      <c s="6" t="s">
        <v>4380</v>
      </c>
      <c s="36" t="s">
        <v>93</v>
      </c>
      <c s="37">
        <v>34</v>
      </c>
      <c s="36">
        <v>0</v>
      </c>
      <c s="36">
        <f>ROUND(G94*H94,6)</f>
      </c>
      <c r="L94" s="38">
        <v>0</v>
      </c>
      <c s="32">
        <f>ROUND(ROUND(L94,2)*ROUND(G94,3),2)</f>
      </c>
      <c s="36" t="s">
        <v>184</v>
      </c>
      <c>
        <f>(M94*21)/100</f>
      </c>
      <c t="s">
        <v>28</v>
      </c>
    </row>
    <row r="95" spans="1:5" ht="12.75">
      <c r="A95" s="35" t="s">
        <v>56</v>
      </c>
      <c r="E95" s="39" t="s">
        <v>4380</v>
      </c>
    </row>
    <row r="96" spans="1:5" ht="38.25">
      <c r="A96" s="35" t="s">
        <v>57</v>
      </c>
      <c r="E96" s="42" t="s">
        <v>4381</v>
      </c>
    </row>
    <row r="97" spans="1:5" ht="12.75">
      <c r="A97" t="s">
        <v>58</v>
      </c>
      <c r="E97" s="39" t="s">
        <v>5</v>
      </c>
    </row>
    <row r="98" spans="1:16" ht="12.75">
      <c r="A98" t="s">
        <v>50</v>
      </c>
      <c s="34" t="s">
        <v>161</v>
      </c>
      <c s="34" t="s">
        <v>4382</v>
      </c>
      <c s="35" t="s">
        <v>5</v>
      </c>
      <c s="6" t="s">
        <v>4383</v>
      </c>
      <c s="36" t="s">
        <v>93</v>
      </c>
      <c s="37">
        <v>125</v>
      </c>
      <c s="36">
        <v>0</v>
      </c>
      <c s="36">
        <f>ROUND(G98*H98,6)</f>
      </c>
      <c r="L98" s="38">
        <v>0</v>
      </c>
      <c s="32">
        <f>ROUND(ROUND(L98,2)*ROUND(G98,3),2)</f>
      </c>
      <c s="36" t="s">
        <v>184</v>
      </c>
      <c>
        <f>(M98*21)/100</f>
      </c>
      <c t="s">
        <v>28</v>
      </c>
    </row>
    <row r="99" spans="1:5" ht="12.75">
      <c r="A99" s="35" t="s">
        <v>56</v>
      </c>
      <c r="E99" s="39" t="s">
        <v>4383</v>
      </c>
    </row>
    <row r="100" spans="1:5" ht="38.25">
      <c r="A100" s="35" t="s">
        <v>57</v>
      </c>
      <c r="E100" s="42" t="s">
        <v>4384</v>
      </c>
    </row>
    <row r="101" spans="1:5" ht="12.75">
      <c r="A101" t="s">
        <v>58</v>
      </c>
      <c r="E101" s="39" t="s">
        <v>5</v>
      </c>
    </row>
    <row r="102" spans="1:16" ht="12.75">
      <c r="A102" t="s">
        <v>50</v>
      </c>
      <c s="34" t="s">
        <v>164</v>
      </c>
      <c s="34" t="s">
        <v>4385</v>
      </c>
      <c s="35" t="s">
        <v>5</v>
      </c>
      <c s="6" t="s">
        <v>4386</v>
      </c>
      <c s="36" t="s">
        <v>93</v>
      </c>
      <c s="37">
        <v>53</v>
      </c>
      <c s="36">
        <v>0</v>
      </c>
      <c s="36">
        <f>ROUND(G102*H102,6)</f>
      </c>
      <c r="L102" s="38">
        <v>0</v>
      </c>
      <c s="32">
        <f>ROUND(ROUND(L102,2)*ROUND(G102,3),2)</f>
      </c>
      <c s="36" t="s">
        <v>184</v>
      </c>
      <c>
        <f>(M102*21)/100</f>
      </c>
      <c t="s">
        <v>28</v>
      </c>
    </row>
    <row r="103" spans="1:5" ht="12.75">
      <c r="A103" s="35" t="s">
        <v>56</v>
      </c>
      <c r="E103" s="39" t="s">
        <v>4386</v>
      </c>
    </row>
    <row r="104" spans="1:5" ht="38.25">
      <c r="A104" s="35" t="s">
        <v>57</v>
      </c>
      <c r="E104" s="42" t="s">
        <v>4387</v>
      </c>
    </row>
    <row r="105" spans="1:5" ht="12.75">
      <c r="A105" t="s">
        <v>58</v>
      </c>
      <c r="E105" s="39" t="s">
        <v>5</v>
      </c>
    </row>
    <row r="106" spans="1:16" ht="12.75">
      <c r="A106" t="s">
        <v>50</v>
      </c>
      <c s="34" t="s">
        <v>166</v>
      </c>
      <c s="34" t="s">
        <v>4388</v>
      </c>
      <c s="35" t="s">
        <v>5</v>
      </c>
      <c s="6" t="s">
        <v>4389</v>
      </c>
      <c s="36" t="s">
        <v>93</v>
      </c>
      <c s="37">
        <v>8</v>
      </c>
      <c s="36">
        <v>0</v>
      </c>
      <c s="36">
        <f>ROUND(G106*H106,6)</f>
      </c>
      <c r="L106" s="38">
        <v>0</v>
      </c>
      <c s="32">
        <f>ROUND(ROUND(L106,2)*ROUND(G106,3),2)</f>
      </c>
      <c s="36" t="s">
        <v>184</v>
      </c>
      <c>
        <f>(M106*21)/100</f>
      </c>
      <c t="s">
        <v>28</v>
      </c>
    </row>
    <row r="107" spans="1:5" ht="12.75">
      <c r="A107" s="35" t="s">
        <v>56</v>
      </c>
      <c r="E107" s="39" t="s">
        <v>4389</v>
      </c>
    </row>
    <row r="108" spans="1:5" ht="38.25">
      <c r="A108" s="35" t="s">
        <v>57</v>
      </c>
      <c r="E108" s="42" t="s">
        <v>4390</v>
      </c>
    </row>
    <row r="109" spans="1:5" ht="12.75">
      <c r="A109" t="s">
        <v>58</v>
      </c>
      <c r="E109" s="39" t="s">
        <v>5</v>
      </c>
    </row>
    <row r="110" spans="1:16" ht="12.75">
      <c r="A110" t="s">
        <v>50</v>
      </c>
      <c s="34" t="s">
        <v>169</v>
      </c>
      <c s="34" t="s">
        <v>4391</v>
      </c>
      <c s="35" t="s">
        <v>5</v>
      </c>
      <c s="6" t="s">
        <v>4392</v>
      </c>
      <c s="36" t="s">
        <v>93</v>
      </c>
      <c s="37">
        <v>124</v>
      </c>
      <c s="36">
        <v>0</v>
      </c>
      <c s="36">
        <f>ROUND(G110*H110,6)</f>
      </c>
      <c r="L110" s="38">
        <v>0</v>
      </c>
      <c s="32">
        <f>ROUND(ROUND(L110,2)*ROUND(G110,3),2)</f>
      </c>
      <c s="36" t="s">
        <v>184</v>
      </c>
      <c>
        <f>(M110*21)/100</f>
      </c>
      <c t="s">
        <v>28</v>
      </c>
    </row>
    <row r="111" spans="1:5" ht="12.75">
      <c r="A111" s="35" t="s">
        <v>56</v>
      </c>
      <c r="E111" s="39" t="s">
        <v>4392</v>
      </c>
    </row>
    <row r="112" spans="1:5" ht="38.25">
      <c r="A112" s="35" t="s">
        <v>57</v>
      </c>
      <c r="E112" s="42" t="s">
        <v>4393</v>
      </c>
    </row>
    <row r="113" spans="1:5" ht="12.75">
      <c r="A113" t="s">
        <v>58</v>
      </c>
      <c r="E113" s="39" t="s">
        <v>5</v>
      </c>
    </row>
    <row r="114" spans="1:16" ht="12.75">
      <c r="A114" t="s">
        <v>50</v>
      </c>
      <c s="34" t="s">
        <v>172</v>
      </c>
      <c s="34" t="s">
        <v>4394</v>
      </c>
      <c s="35" t="s">
        <v>5</v>
      </c>
      <c s="6" t="s">
        <v>4395</v>
      </c>
      <c s="36" t="s">
        <v>93</v>
      </c>
      <c s="37">
        <v>198</v>
      </c>
      <c s="36">
        <v>0</v>
      </c>
      <c s="36">
        <f>ROUND(G114*H114,6)</f>
      </c>
      <c r="L114" s="38">
        <v>0</v>
      </c>
      <c s="32">
        <f>ROUND(ROUND(L114,2)*ROUND(G114,3),2)</f>
      </c>
      <c s="36" t="s">
        <v>184</v>
      </c>
      <c>
        <f>(M114*21)/100</f>
      </c>
      <c t="s">
        <v>28</v>
      </c>
    </row>
    <row r="115" spans="1:5" ht="12.75">
      <c r="A115" s="35" t="s">
        <v>56</v>
      </c>
      <c r="E115" s="39" t="s">
        <v>4395</v>
      </c>
    </row>
    <row r="116" spans="1:5" ht="38.25">
      <c r="A116" s="35" t="s">
        <v>57</v>
      </c>
      <c r="E116" s="42" t="s">
        <v>4396</v>
      </c>
    </row>
    <row r="117" spans="1:5" ht="12.75">
      <c r="A117" t="s">
        <v>58</v>
      </c>
      <c r="E117" s="39" t="s">
        <v>5</v>
      </c>
    </row>
    <row r="118" spans="1:16" ht="12.75">
      <c r="A118" t="s">
        <v>50</v>
      </c>
      <c s="34" t="s">
        <v>175</v>
      </c>
      <c s="34" t="s">
        <v>4397</v>
      </c>
      <c s="35" t="s">
        <v>5</v>
      </c>
      <c s="6" t="s">
        <v>4398</v>
      </c>
      <c s="36" t="s">
        <v>93</v>
      </c>
      <c s="37">
        <v>12</v>
      </c>
      <c s="36">
        <v>0</v>
      </c>
      <c s="36">
        <f>ROUND(G118*H118,6)</f>
      </c>
      <c r="L118" s="38">
        <v>0</v>
      </c>
      <c s="32">
        <f>ROUND(ROUND(L118,2)*ROUND(G118,3),2)</f>
      </c>
      <c s="36" t="s">
        <v>184</v>
      </c>
      <c>
        <f>(M118*21)/100</f>
      </c>
      <c t="s">
        <v>28</v>
      </c>
    </row>
    <row r="119" spans="1:5" ht="12.75">
      <c r="A119" s="35" t="s">
        <v>56</v>
      </c>
      <c r="E119" s="39" t="s">
        <v>4398</v>
      </c>
    </row>
    <row r="120" spans="1:5" ht="38.25">
      <c r="A120" s="35" t="s">
        <v>57</v>
      </c>
      <c r="E120" s="42" t="s">
        <v>4399</v>
      </c>
    </row>
    <row r="121" spans="1:5" ht="12.75">
      <c r="A121" t="s">
        <v>58</v>
      </c>
      <c r="E121" s="39" t="s">
        <v>5</v>
      </c>
    </row>
    <row r="122" spans="1:16" ht="12.75">
      <c r="A122" t="s">
        <v>50</v>
      </c>
      <c s="34" t="s">
        <v>177</v>
      </c>
      <c s="34" t="s">
        <v>4400</v>
      </c>
      <c s="35" t="s">
        <v>5</v>
      </c>
      <c s="6" t="s">
        <v>4401</v>
      </c>
      <c s="36" t="s">
        <v>93</v>
      </c>
      <c s="37">
        <v>33</v>
      </c>
      <c s="36">
        <v>0</v>
      </c>
      <c s="36">
        <f>ROUND(G122*H122,6)</f>
      </c>
      <c r="L122" s="38">
        <v>0</v>
      </c>
      <c s="32">
        <f>ROUND(ROUND(L122,2)*ROUND(G122,3),2)</f>
      </c>
      <c s="36" t="s">
        <v>184</v>
      </c>
      <c>
        <f>(M122*21)/100</f>
      </c>
      <c t="s">
        <v>28</v>
      </c>
    </row>
    <row r="123" spans="1:5" ht="12.75">
      <c r="A123" s="35" t="s">
        <v>56</v>
      </c>
      <c r="E123" s="39" t="s">
        <v>4401</v>
      </c>
    </row>
    <row r="124" spans="1:5" ht="38.25">
      <c r="A124" s="35" t="s">
        <v>57</v>
      </c>
      <c r="E124" s="42" t="s">
        <v>4402</v>
      </c>
    </row>
    <row r="125" spans="1:5" ht="12.75">
      <c r="A125" t="s">
        <v>58</v>
      </c>
      <c r="E125" s="39" t="s">
        <v>5</v>
      </c>
    </row>
    <row r="126" spans="1:16" ht="12.75">
      <c r="A126" t="s">
        <v>50</v>
      </c>
      <c s="34" t="s">
        <v>181</v>
      </c>
      <c s="34" t="s">
        <v>4403</v>
      </c>
      <c s="35" t="s">
        <v>5</v>
      </c>
      <c s="6" t="s">
        <v>4404</v>
      </c>
      <c s="36" t="s">
        <v>93</v>
      </c>
      <c s="37">
        <v>64</v>
      </c>
      <c s="36">
        <v>0</v>
      </c>
      <c s="36">
        <f>ROUND(G126*H126,6)</f>
      </c>
      <c r="L126" s="38">
        <v>0</v>
      </c>
      <c s="32">
        <f>ROUND(ROUND(L126,2)*ROUND(G126,3),2)</f>
      </c>
      <c s="36" t="s">
        <v>184</v>
      </c>
      <c>
        <f>(M126*21)/100</f>
      </c>
      <c t="s">
        <v>28</v>
      </c>
    </row>
    <row r="127" spans="1:5" ht="12.75">
      <c r="A127" s="35" t="s">
        <v>56</v>
      </c>
      <c r="E127" s="39" t="s">
        <v>4404</v>
      </c>
    </row>
    <row r="128" spans="1:5" ht="38.25">
      <c r="A128" s="35" t="s">
        <v>57</v>
      </c>
      <c r="E128" s="42" t="s">
        <v>4405</v>
      </c>
    </row>
    <row r="129" spans="1:5" ht="12.75">
      <c r="A129" t="s">
        <v>58</v>
      </c>
      <c r="E129" s="39" t="s">
        <v>5</v>
      </c>
    </row>
    <row r="130" spans="1:16" ht="12.75">
      <c r="A130" t="s">
        <v>50</v>
      </c>
      <c s="34" t="s">
        <v>299</v>
      </c>
      <c s="34" t="s">
        <v>4406</v>
      </c>
      <c s="35" t="s">
        <v>5</v>
      </c>
      <c s="6" t="s">
        <v>4407</v>
      </c>
      <c s="36" t="s">
        <v>93</v>
      </c>
      <c s="37">
        <v>246</v>
      </c>
      <c s="36">
        <v>0</v>
      </c>
      <c s="36">
        <f>ROUND(G130*H130,6)</f>
      </c>
      <c r="L130" s="38">
        <v>0</v>
      </c>
      <c s="32">
        <f>ROUND(ROUND(L130,2)*ROUND(G130,3),2)</f>
      </c>
      <c s="36" t="s">
        <v>184</v>
      </c>
      <c>
        <f>(M130*21)/100</f>
      </c>
      <c t="s">
        <v>28</v>
      </c>
    </row>
    <row r="131" spans="1:5" ht="12.75">
      <c r="A131" s="35" t="s">
        <v>56</v>
      </c>
      <c r="E131" s="39" t="s">
        <v>4407</v>
      </c>
    </row>
    <row r="132" spans="1:5" ht="38.25">
      <c r="A132" s="35" t="s">
        <v>57</v>
      </c>
      <c r="E132" s="42" t="s">
        <v>4408</v>
      </c>
    </row>
    <row r="133" spans="1:5" ht="12.75">
      <c r="A133" t="s">
        <v>58</v>
      </c>
      <c r="E133" s="39" t="s">
        <v>5</v>
      </c>
    </row>
    <row r="134" spans="1:16" ht="25.5">
      <c r="A134" t="s">
        <v>50</v>
      </c>
      <c s="34" t="s">
        <v>302</v>
      </c>
      <c s="34" t="s">
        <v>4409</v>
      </c>
      <c s="35" t="s">
        <v>5</v>
      </c>
      <c s="6" t="s">
        <v>4410</v>
      </c>
      <c s="36" t="s">
        <v>54</v>
      </c>
      <c s="37">
        <v>15</v>
      </c>
      <c s="36">
        <v>0</v>
      </c>
      <c s="36">
        <f>ROUND(G134*H134,6)</f>
      </c>
      <c r="L134" s="38">
        <v>0</v>
      </c>
      <c s="32">
        <f>ROUND(ROUND(L134,2)*ROUND(G134,3),2)</f>
      </c>
      <c s="36" t="s">
        <v>184</v>
      </c>
      <c>
        <f>(M134*21)/100</f>
      </c>
      <c t="s">
        <v>28</v>
      </c>
    </row>
    <row r="135" spans="1:5" ht="25.5">
      <c r="A135" s="35" t="s">
        <v>56</v>
      </c>
      <c r="E135" s="39" t="s">
        <v>4410</v>
      </c>
    </row>
    <row r="136" spans="1:5" ht="25.5">
      <c r="A136" s="35" t="s">
        <v>57</v>
      </c>
      <c r="E136" s="40" t="s">
        <v>4411</v>
      </c>
    </row>
    <row r="137" spans="1:5" ht="12.75">
      <c r="A137" t="s">
        <v>58</v>
      </c>
      <c r="E137" s="39" t="s">
        <v>5</v>
      </c>
    </row>
    <row r="138" spans="1:16" ht="12.75">
      <c r="A138" t="s">
        <v>50</v>
      </c>
      <c s="34" t="s">
        <v>305</v>
      </c>
      <c s="34" t="s">
        <v>4412</v>
      </c>
      <c s="35" t="s">
        <v>5</v>
      </c>
      <c s="6" t="s">
        <v>4413</v>
      </c>
      <c s="36" t="s">
        <v>54</v>
      </c>
      <c s="37">
        <v>84</v>
      </c>
      <c s="36">
        <v>0</v>
      </c>
      <c s="36">
        <f>ROUND(G138*H138,6)</f>
      </c>
      <c r="L138" s="38">
        <v>0</v>
      </c>
      <c s="32">
        <f>ROUND(ROUND(L138,2)*ROUND(G138,3),2)</f>
      </c>
      <c s="36" t="s">
        <v>184</v>
      </c>
      <c>
        <f>(M138*21)/100</f>
      </c>
      <c t="s">
        <v>28</v>
      </c>
    </row>
    <row r="139" spans="1:5" ht="12.75">
      <c r="A139" s="35" t="s">
        <v>56</v>
      </c>
      <c r="E139" s="39" t="s">
        <v>4413</v>
      </c>
    </row>
    <row r="140" spans="1:5" ht="25.5">
      <c r="A140" s="35" t="s">
        <v>57</v>
      </c>
      <c r="E140" s="40" t="s">
        <v>4414</v>
      </c>
    </row>
    <row r="141" spans="1:5" ht="12.75">
      <c r="A141" t="s">
        <v>58</v>
      </c>
      <c r="E141" s="39" t="s">
        <v>5</v>
      </c>
    </row>
    <row r="142" spans="1:16" ht="12.75">
      <c r="A142" t="s">
        <v>50</v>
      </c>
      <c s="34" t="s">
        <v>308</v>
      </c>
      <c s="34" t="s">
        <v>4415</v>
      </c>
      <c s="35" t="s">
        <v>5</v>
      </c>
      <c s="6" t="s">
        <v>4416</v>
      </c>
      <c s="36" t="s">
        <v>54</v>
      </c>
      <c s="37">
        <v>45</v>
      </c>
      <c s="36">
        <v>0</v>
      </c>
      <c s="36">
        <f>ROUND(G142*H142,6)</f>
      </c>
      <c r="L142" s="38">
        <v>0</v>
      </c>
      <c s="32">
        <f>ROUND(ROUND(L142,2)*ROUND(G142,3),2)</f>
      </c>
      <c s="36" t="s">
        <v>184</v>
      </c>
      <c>
        <f>(M142*21)/100</f>
      </c>
      <c t="s">
        <v>28</v>
      </c>
    </row>
    <row r="143" spans="1:5" ht="12.75">
      <c r="A143" s="35" t="s">
        <v>56</v>
      </c>
      <c r="E143" s="39" t="s">
        <v>4416</v>
      </c>
    </row>
    <row r="144" spans="1:5" ht="25.5">
      <c r="A144" s="35" t="s">
        <v>57</v>
      </c>
      <c r="E144" s="40" t="s">
        <v>4417</v>
      </c>
    </row>
    <row r="145" spans="1:5" ht="12.75">
      <c r="A145" t="s">
        <v>58</v>
      </c>
      <c r="E145" s="39" t="s">
        <v>5</v>
      </c>
    </row>
    <row r="146" spans="1:16" ht="12.75">
      <c r="A146" t="s">
        <v>50</v>
      </c>
      <c s="34" t="s">
        <v>311</v>
      </c>
      <c s="34" t="s">
        <v>4418</v>
      </c>
      <c s="35" t="s">
        <v>5</v>
      </c>
      <c s="6" t="s">
        <v>4419</v>
      </c>
      <c s="36" t="s">
        <v>54</v>
      </c>
      <c s="37">
        <v>8</v>
      </c>
      <c s="36">
        <v>0</v>
      </c>
      <c s="36">
        <f>ROUND(G146*H146,6)</f>
      </c>
      <c r="L146" s="38">
        <v>0</v>
      </c>
      <c s="32">
        <f>ROUND(ROUND(L146,2)*ROUND(G146,3),2)</f>
      </c>
      <c s="36" t="s">
        <v>184</v>
      </c>
      <c>
        <f>(M146*21)/100</f>
      </c>
      <c t="s">
        <v>28</v>
      </c>
    </row>
    <row r="147" spans="1:5" ht="12.75">
      <c r="A147" s="35" t="s">
        <v>56</v>
      </c>
      <c r="E147" s="39" t="s">
        <v>4419</v>
      </c>
    </row>
    <row r="148" spans="1:5" ht="25.5">
      <c r="A148" s="35" t="s">
        <v>57</v>
      </c>
      <c r="E148" s="40" t="s">
        <v>4420</v>
      </c>
    </row>
    <row r="149" spans="1:5" ht="12.75">
      <c r="A149" t="s">
        <v>58</v>
      </c>
      <c r="E149" s="39" t="s">
        <v>5</v>
      </c>
    </row>
    <row r="150" spans="1:16" ht="12.75">
      <c r="A150" t="s">
        <v>50</v>
      </c>
      <c s="34" t="s">
        <v>314</v>
      </c>
      <c s="34" t="s">
        <v>4421</v>
      </c>
      <c s="35" t="s">
        <v>5</v>
      </c>
      <c s="6" t="s">
        <v>4422</v>
      </c>
      <c s="36" t="s">
        <v>54</v>
      </c>
      <c s="37">
        <v>30</v>
      </c>
      <c s="36">
        <v>0</v>
      </c>
      <c s="36">
        <f>ROUND(G150*H150,6)</f>
      </c>
      <c r="L150" s="38">
        <v>0</v>
      </c>
      <c s="32">
        <f>ROUND(ROUND(L150,2)*ROUND(G150,3),2)</f>
      </c>
      <c s="36" t="s">
        <v>184</v>
      </c>
      <c>
        <f>(M150*21)/100</f>
      </c>
      <c t="s">
        <v>28</v>
      </c>
    </row>
    <row r="151" spans="1:5" ht="12.75">
      <c r="A151" s="35" t="s">
        <v>56</v>
      </c>
      <c r="E151" s="39" t="s">
        <v>4422</v>
      </c>
    </row>
    <row r="152" spans="1:5" ht="25.5">
      <c r="A152" s="35" t="s">
        <v>57</v>
      </c>
      <c r="E152" s="40" t="s">
        <v>4423</v>
      </c>
    </row>
    <row r="153" spans="1:5" ht="12.75">
      <c r="A153" t="s">
        <v>58</v>
      </c>
      <c r="E153" s="39" t="s">
        <v>5</v>
      </c>
    </row>
    <row r="154" spans="1:16" ht="25.5">
      <c r="A154" t="s">
        <v>50</v>
      </c>
      <c s="34" t="s">
        <v>317</v>
      </c>
      <c s="34" t="s">
        <v>4424</v>
      </c>
      <c s="35" t="s">
        <v>5</v>
      </c>
      <c s="6" t="s">
        <v>4425</v>
      </c>
      <c s="36" t="s">
        <v>54</v>
      </c>
      <c s="37">
        <v>1</v>
      </c>
      <c s="36">
        <v>0</v>
      </c>
      <c s="36">
        <f>ROUND(G154*H154,6)</f>
      </c>
      <c r="L154" s="38">
        <v>0</v>
      </c>
      <c s="32">
        <f>ROUND(ROUND(L154,2)*ROUND(G154,3),2)</f>
      </c>
      <c s="36" t="s">
        <v>55</v>
      </c>
      <c>
        <f>(M154*21)/100</f>
      </c>
      <c t="s">
        <v>28</v>
      </c>
    </row>
    <row r="155" spans="1:5" ht="25.5">
      <c r="A155" s="35" t="s">
        <v>56</v>
      </c>
      <c r="E155" s="39" t="s">
        <v>4425</v>
      </c>
    </row>
    <row r="156" spans="1:5" ht="25.5">
      <c r="A156" s="35" t="s">
        <v>57</v>
      </c>
      <c r="E156" s="40" t="s">
        <v>4426</v>
      </c>
    </row>
    <row r="157" spans="1:5" ht="12.75">
      <c r="A157" t="s">
        <v>58</v>
      </c>
      <c r="E157" s="39" t="s">
        <v>5</v>
      </c>
    </row>
    <row r="158" spans="1:16" ht="12.75">
      <c r="A158" t="s">
        <v>50</v>
      </c>
      <c s="34" t="s">
        <v>320</v>
      </c>
      <c s="34" t="s">
        <v>4427</v>
      </c>
      <c s="35" t="s">
        <v>5</v>
      </c>
      <c s="6" t="s">
        <v>4428</v>
      </c>
      <c s="36" t="s">
        <v>54</v>
      </c>
      <c s="37">
        <v>28</v>
      </c>
      <c s="36">
        <v>0</v>
      </c>
      <c s="36">
        <f>ROUND(G158*H158,6)</f>
      </c>
      <c r="L158" s="38">
        <v>0</v>
      </c>
      <c s="32">
        <f>ROUND(ROUND(L158,2)*ROUND(G158,3),2)</f>
      </c>
      <c s="36" t="s">
        <v>55</v>
      </c>
      <c>
        <f>(M158*21)/100</f>
      </c>
      <c t="s">
        <v>28</v>
      </c>
    </row>
    <row r="159" spans="1:5" ht="12.75">
      <c r="A159" s="35" t="s">
        <v>56</v>
      </c>
      <c r="E159" s="39" t="s">
        <v>4428</v>
      </c>
    </row>
    <row r="160" spans="1:5" ht="25.5">
      <c r="A160" s="35" t="s">
        <v>57</v>
      </c>
      <c r="E160" s="40" t="s">
        <v>4429</v>
      </c>
    </row>
    <row r="161" spans="1:5" ht="12.75">
      <c r="A161" t="s">
        <v>58</v>
      </c>
      <c r="E161" s="39" t="s">
        <v>5</v>
      </c>
    </row>
    <row r="162" spans="1:16" ht="12.75">
      <c r="A162" t="s">
        <v>50</v>
      </c>
      <c s="34" t="s">
        <v>323</v>
      </c>
      <c s="34" t="s">
        <v>4430</v>
      </c>
      <c s="35" t="s">
        <v>5</v>
      </c>
      <c s="6" t="s">
        <v>4431</v>
      </c>
      <c s="36" t="s">
        <v>54</v>
      </c>
      <c s="37">
        <v>2</v>
      </c>
      <c s="36">
        <v>0</v>
      </c>
      <c s="36">
        <f>ROUND(G162*H162,6)</f>
      </c>
      <c r="L162" s="38">
        <v>0</v>
      </c>
      <c s="32">
        <f>ROUND(ROUND(L162,2)*ROUND(G162,3),2)</f>
      </c>
      <c s="36" t="s">
        <v>184</v>
      </c>
      <c>
        <f>(M162*21)/100</f>
      </c>
      <c t="s">
        <v>28</v>
      </c>
    </row>
    <row r="163" spans="1:5" ht="12.75">
      <c r="A163" s="35" t="s">
        <v>56</v>
      </c>
      <c r="E163" s="39" t="s">
        <v>4431</v>
      </c>
    </row>
    <row r="164" spans="1:5" ht="25.5">
      <c r="A164" s="35" t="s">
        <v>57</v>
      </c>
      <c r="E164" s="40" t="s">
        <v>4432</v>
      </c>
    </row>
    <row r="165" spans="1:5" ht="12.75">
      <c r="A165" t="s">
        <v>58</v>
      </c>
      <c r="E165" s="39" t="s">
        <v>5</v>
      </c>
    </row>
    <row r="166" spans="1:16" ht="12.75">
      <c r="A166" t="s">
        <v>50</v>
      </c>
      <c s="34" t="s">
        <v>326</v>
      </c>
      <c s="34" t="s">
        <v>4433</v>
      </c>
      <c s="35" t="s">
        <v>5</v>
      </c>
      <c s="6" t="s">
        <v>4434</v>
      </c>
      <c s="36" t="s">
        <v>54</v>
      </c>
      <c s="37">
        <v>3</v>
      </c>
      <c s="36">
        <v>0</v>
      </c>
      <c s="36">
        <f>ROUND(G166*H166,6)</f>
      </c>
      <c r="L166" s="38">
        <v>0</v>
      </c>
      <c s="32">
        <f>ROUND(ROUND(L166,2)*ROUND(G166,3),2)</f>
      </c>
      <c s="36" t="s">
        <v>184</v>
      </c>
      <c>
        <f>(M166*21)/100</f>
      </c>
      <c t="s">
        <v>28</v>
      </c>
    </row>
    <row r="167" spans="1:5" ht="12.75">
      <c r="A167" s="35" t="s">
        <v>56</v>
      </c>
      <c r="E167" s="39" t="s">
        <v>4434</v>
      </c>
    </row>
    <row r="168" spans="1:5" ht="25.5">
      <c r="A168" s="35" t="s">
        <v>57</v>
      </c>
      <c r="E168" s="40" t="s">
        <v>4435</v>
      </c>
    </row>
    <row r="169" spans="1:5" ht="12.75">
      <c r="A169" t="s">
        <v>58</v>
      </c>
      <c r="E169" s="39" t="s">
        <v>5</v>
      </c>
    </row>
    <row r="170" spans="1:16" ht="25.5">
      <c r="A170" t="s">
        <v>50</v>
      </c>
      <c s="34" t="s">
        <v>329</v>
      </c>
      <c s="34" t="s">
        <v>4436</v>
      </c>
      <c s="35" t="s">
        <v>5</v>
      </c>
      <c s="6" t="s">
        <v>4437</v>
      </c>
      <c s="36" t="s">
        <v>54</v>
      </c>
      <c s="37">
        <v>1</v>
      </c>
      <c s="36">
        <v>0</v>
      </c>
      <c s="36">
        <f>ROUND(G170*H170,6)</f>
      </c>
      <c r="L170" s="38">
        <v>0</v>
      </c>
      <c s="32">
        <f>ROUND(ROUND(L170,2)*ROUND(G170,3),2)</f>
      </c>
      <c s="36" t="s">
        <v>55</v>
      </c>
      <c>
        <f>(M170*21)/100</f>
      </c>
      <c t="s">
        <v>28</v>
      </c>
    </row>
    <row r="171" spans="1:5" ht="25.5">
      <c r="A171" s="35" t="s">
        <v>56</v>
      </c>
      <c r="E171" s="39" t="s">
        <v>4437</v>
      </c>
    </row>
    <row r="172" spans="1:5" ht="25.5">
      <c r="A172" s="35" t="s">
        <v>57</v>
      </c>
      <c r="E172" s="40" t="s">
        <v>4426</v>
      </c>
    </row>
    <row r="173" spans="1:5" ht="12.75">
      <c r="A173" t="s">
        <v>58</v>
      </c>
      <c r="E173" s="39" t="s">
        <v>5</v>
      </c>
    </row>
    <row r="174" spans="1:16" ht="25.5">
      <c r="A174" t="s">
        <v>50</v>
      </c>
      <c s="34" t="s">
        <v>332</v>
      </c>
      <c s="34" t="s">
        <v>4438</v>
      </c>
      <c s="35" t="s">
        <v>5</v>
      </c>
      <c s="6" t="s">
        <v>4439</v>
      </c>
      <c s="36" t="s">
        <v>54</v>
      </c>
      <c s="37">
        <v>1</v>
      </c>
      <c s="36">
        <v>0</v>
      </c>
      <c s="36">
        <f>ROUND(G174*H174,6)</f>
      </c>
      <c r="L174" s="38">
        <v>0</v>
      </c>
      <c s="32">
        <f>ROUND(ROUND(L174,2)*ROUND(G174,3),2)</f>
      </c>
      <c s="36" t="s">
        <v>184</v>
      </c>
      <c>
        <f>(M174*21)/100</f>
      </c>
      <c t="s">
        <v>28</v>
      </c>
    </row>
    <row r="175" spans="1:5" ht="25.5">
      <c r="A175" s="35" t="s">
        <v>56</v>
      </c>
      <c r="E175" s="39" t="s">
        <v>4439</v>
      </c>
    </row>
    <row r="176" spans="1:5" ht="25.5">
      <c r="A176" s="35" t="s">
        <v>57</v>
      </c>
      <c r="E176" s="40" t="s">
        <v>4426</v>
      </c>
    </row>
    <row r="177" spans="1:5" ht="12.75">
      <c r="A177" t="s">
        <v>58</v>
      </c>
      <c r="E177" s="39" t="s">
        <v>5</v>
      </c>
    </row>
    <row r="178" spans="1:16" ht="12.75">
      <c r="A178" t="s">
        <v>50</v>
      </c>
      <c s="34" t="s">
        <v>334</v>
      </c>
      <c s="34" t="s">
        <v>4440</v>
      </c>
      <c s="35" t="s">
        <v>5</v>
      </c>
      <c s="6" t="s">
        <v>4441</v>
      </c>
      <c s="36" t="s">
        <v>54</v>
      </c>
      <c s="37">
        <v>2</v>
      </c>
      <c s="36">
        <v>0</v>
      </c>
      <c s="36">
        <f>ROUND(G178*H178,6)</f>
      </c>
      <c r="L178" s="38">
        <v>0</v>
      </c>
      <c s="32">
        <f>ROUND(ROUND(L178,2)*ROUND(G178,3),2)</f>
      </c>
      <c s="36" t="s">
        <v>55</v>
      </c>
      <c>
        <f>(M178*21)/100</f>
      </c>
      <c t="s">
        <v>28</v>
      </c>
    </row>
    <row r="179" spans="1:5" ht="12.75">
      <c r="A179" s="35" t="s">
        <v>56</v>
      </c>
      <c r="E179" s="39" t="s">
        <v>4441</v>
      </c>
    </row>
    <row r="180" spans="1:5" ht="25.5">
      <c r="A180" s="35" t="s">
        <v>57</v>
      </c>
      <c r="E180" s="40" t="s">
        <v>4432</v>
      </c>
    </row>
    <row r="181" spans="1:5" ht="12.75">
      <c r="A181" t="s">
        <v>58</v>
      </c>
      <c r="E181" s="39" t="s">
        <v>5</v>
      </c>
    </row>
    <row r="182" spans="1:16" ht="25.5">
      <c r="A182" t="s">
        <v>50</v>
      </c>
      <c s="34" t="s">
        <v>336</v>
      </c>
      <c s="34" t="s">
        <v>4442</v>
      </c>
      <c s="35" t="s">
        <v>5</v>
      </c>
      <c s="6" t="s">
        <v>4443</v>
      </c>
      <c s="36" t="s">
        <v>54</v>
      </c>
      <c s="37">
        <v>4</v>
      </c>
      <c s="36">
        <v>0</v>
      </c>
      <c s="36">
        <f>ROUND(G182*H182,6)</f>
      </c>
      <c r="L182" s="38">
        <v>0</v>
      </c>
      <c s="32">
        <f>ROUND(ROUND(L182,2)*ROUND(G182,3),2)</f>
      </c>
      <c s="36" t="s">
        <v>184</v>
      </c>
      <c>
        <f>(M182*21)/100</f>
      </c>
      <c t="s">
        <v>28</v>
      </c>
    </row>
    <row r="183" spans="1:5" ht="25.5">
      <c r="A183" s="35" t="s">
        <v>56</v>
      </c>
      <c r="E183" s="39" t="s">
        <v>4443</v>
      </c>
    </row>
    <row r="184" spans="1:5" ht="25.5">
      <c r="A184" s="35" t="s">
        <v>57</v>
      </c>
      <c r="E184" s="40" t="s">
        <v>513</v>
      </c>
    </row>
    <row r="185" spans="1:5" ht="12.75">
      <c r="A185" t="s">
        <v>58</v>
      </c>
      <c r="E185" s="39" t="s">
        <v>5</v>
      </c>
    </row>
    <row r="186" spans="1:16" ht="25.5">
      <c r="A186" t="s">
        <v>50</v>
      </c>
      <c s="34" t="s">
        <v>338</v>
      </c>
      <c s="34" t="s">
        <v>4444</v>
      </c>
      <c s="35" t="s">
        <v>5</v>
      </c>
      <c s="6" t="s">
        <v>4445</v>
      </c>
      <c s="36" t="s">
        <v>54</v>
      </c>
      <c s="37">
        <v>4</v>
      </c>
      <c s="36">
        <v>0</v>
      </c>
      <c s="36">
        <f>ROUND(G186*H186,6)</f>
      </c>
      <c r="L186" s="38">
        <v>0</v>
      </c>
      <c s="32">
        <f>ROUND(ROUND(L186,2)*ROUND(G186,3),2)</f>
      </c>
      <c s="36" t="s">
        <v>55</v>
      </c>
      <c>
        <f>(M186*21)/100</f>
      </c>
      <c t="s">
        <v>28</v>
      </c>
    </row>
    <row r="187" spans="1:5" ht="25.5">
      <c r="A187" s="35" t="s">
        <v>56</v>
      </c>
      <c r="E187" s="39" t="s">
        <v>4445</v>
      </c>
    </row>
    <row r="188" spans="1:5" ht="25.5">
      <c r="A188" s="35" t="s">
        <v>57</v>
      </c>
      <c r="E188" s="40" t="s">
        <v>4446</v>
      </c>
    </row>
    <row r="189" spans="1:5" ht="12.75">
      <c r="A189" t="s">
        <v>58</v>
      </c>
      <c r="E189" s="39" t="s">
        <v>5</v>
      </c>
    </row>
    <row r="190" spans="1:16" ht="12.75">
      <c r="A190" t="s">
        <v>50</v>
      </c>
      <c s="34" t="s">
        <v>966</v>
      </c>
      <c s="34" t="s">
        <v>4447</v>
      </c>
      <c s="35" t="s">
        <v>5</v>
      </c>
      <c s="6" t="s">
        <v>4448</v>
      </c>
      <c s="36" t="s">
        <v>54</v>
      </c>
      <c s="37">
        <v>2</v>
      </c>
      <c s="36">
        <v>0</v>
      </c>
      <c s="36">
        <f>ROUND(G190*H190,6)</f>
      </c>
      <c r="L190" s="38">
        <v>0</v>
      </c>
      <c s="32">
        <f>ROUND(ROUND(L190,2)*ROUND(G190,3),2)</f>
      </c>
      <c s="36" t="s">
        <v>55</v>
      </c>
      <c>
        <f>(M190*21)/100</f>
      </c>
      <c t="s">
        <v>28</v>
      </c>
    </row>
    <row r="191" spans="1:5" ht="12.75">
      <c r="A191" s="35" t="s">
        <v>56</v>
      </c>
      <c r="E191" s="39" t="s">
        <v>4448</v>
      </c>
    </row>
    <row r="192" spans="1:5" ht="25.5">
      <c r="A192" s="35" t="s">
        <v>57</v>
      </c>
      <c r="E192" s="40" t="s">
        <v>4432</v>
      </c>
    </row>
    <row r="193" spans="1:5" ht="12.75">
      <c r="A193" t="s">
        <v>58</v>
      </c>
      <c r="E193" s="39" t="s">
        <v>5</v>
      </c>
    </row>
    <row r="194" spans="1:16" ht="12.75">
      <c r="A194" t="s">
        <v>50</v>
      </c>
      <c s="34" t="s">
        <v>969</v>
      </c>
      <c s="34" t="s">
        <v>4449</v>
      </c>
      <c s="35" t="s">
        <v>5</v>
      </c>
      <c s="6" t="s">
        <v>4450</v>
      </c>
      <c s="36" t="s">
        <v>54</v>
      </c>
      <c s="37">
        <v>1</v>
      </c>
      <c s="36">
        <v>0</v>
      </c>
      <c s="36">
        <f>ROUND(G194*H194,6)</f>
      </c>
      <c r="L194" s="38">
        <v>0</v>
      </c>
      <c s="32">
        <f>ROUND(ROUND(L194,2)*ROUND(G194,3),2)</f>
      </c>
      <c s="36" t="s">
        <v>55</v>
      </c>
      <c>
        <f>(M194*21)/100</f>
      </c>
      <c t="s">
        <v>28</v>
      </c>
    </row>
    <row r="195" spans="1:5" ht="12.75">
      <c r="A195" s="35" t="s">
        <v>56</v>
      </c>
      <c r="E195" s="39" t="s">
        <v>4450</v>
      </c>
    </row>
    <row r="196" spans="1:5" ht="25.5">
      <c r="A196" s="35" t="s">
        <v>57</v>
      </c>
      <c r="E196" s="40" t="s">
        <v>4426</v>
      </c>
    </row>
    <row r="197" spans="1:5" ht="12.75">
      <c r="A197" t="s">
        <v>58</v>
      </c>
      <c r="E197" s="39" t="s">
        <v>5</v>
      </c>
    </row>
    <row r="198" spans="1:16" ht="12.75">
      <c r="A198" t="s">
        <v>50</v>
      </c>
      <c s="34" t="s">
        <v>973</v>
      </c>
      <c s="34" t="s">
        <v>4451</v>
      </c>
      <c s="35" t="s">
        <v>5</v>
      </c>
      <c s="6" t="s">
        <v>4452</v>
      </c>
      <c s="36" t="s">
        <v>54</v>
      </c>
      <c s="37">
        <v>2</v>
      </c>
      <c s="36">
        <v>0</v>
      </c>
      <c s="36">
        <f>ROUND(G198*H198,6)</f>
      </c>
      <c r="L198" s="38">
        <v>0</v>
      </c>
      <c s="32">
        <f>ROUND(ROUND(L198,2)*ROUND(G198,3),2)</f>
      </c>
      <c s="36" t="s">
        <v>55</v>
      </c>
      <c>
        <f>(M198*21)/100</f>
      </c>
      <c t="s">
        <v>28</v>
      </c>
    </row>
    <row r="199" spans="1:5" ht="12.75">
      <c r="A199" s="35" t="s">
        <v>56</v>
      </c>
      <c r="E199" s="39" t="s">
        <v>4452</v>
      </c>
    </row>
    <row r="200" spans="1:5" ht="25.5">
      <c r="A200" s="35" t="s">
        <v>57</v>
      </c>
      <c r="E200" s="40" t="s">
        <v>4432</v>
      </c>
    </row>
    <row r="201" spans="1:5" ht="12.75">
      <c r="A201" t="s">
        <v>58</v>
      </c>
      <c r="E201" s="39" t="s">
        <v>5</v>
      </c>
    </row>
    <row r="202" spans="1:16" ht="12.75">
      <c r="A202" t="s">
        <v>50</v>
      </c>
      <c s="34" t="s">
        <v>978</v>
      </c>
      <c s="34" t="s">
        <v>4453</v>
      </c>
      <c s="35" t="s">
        <v>5</v>
      </c>
      <c s="6" t="s">
        <v>4454</v>
      </c>
      <c s="36" t="s">
        <v>54</v>
      </c>
      <c s="37">
        <v>6</v>
      </c>
      <c s="36">
        <v>0</v>
      </c>
      <c s="36">
        <f>ROUND(G202*H202,6)</f>
      </c>
      <c r="L202" s="38">
        <v>0</v>
      </c>
      <c s="32">
        <f>ROUND(ROUND(L202,2)*ROUND(G202,3),2)</f>
      </c>
      <c s="36" t="s">
        <v>55</v>
      </c>
      <c>
        <f>(M202*21)/100</f>
      </c>
      <c t="s">
        <v>28</v>
      </c>
    </row>
    <row r="203" spans="1:5" ht="12.75">
      <c r="A203" s="35" t="s">
        <v>56</v>
      </c>
      <c r="E203" s="39" t="s">
        <v>4454</v>
      </c>
    </row>
    <row r="204" spans="1:5" ht="25.5">
      <c r="A204" s="35" t="s">
        <v>57</v>
      </c>
      <c r="E204" s="40" t="s">
        <v>4455</v>
      </c>
    </row>
    <row r="205" spans="1:5" ht="12.75">
      <c r="A205" t="s">
        <v>58</v>
      </c>
      <c r="E205" s="39" t="s">
        <v>5</v>
      </c>
    </row>
    <row r="206" spans="1:16" ht="12.75">
      <c r="A206" t="s">
        <v>50</v>
      </c>
      <c s="34" t="s">
        <v>983</v>
      </c>
      <c s="34" t="s">
        <v>4456</v>
      </c>
      <c s="35" t="s">
        <v>5</v>
      </c>
      <c s="6" t="s">
        <v>4457</v>
      </c>
      <c s="36" t="s">
        <v>54</v>
      </c>
      <c s="37">
        <v>6</v>
      </c>
      <c s="36">
        <v>0</v>
      </c>
      <c s="36">
        <f>ROUND(G206*H206,6)</f>
      </c>
      <c r="L206" s="38">
        <v>0</v>
      </c>
      <c s="32">
        <f>ROUND(ROUND(L206,2)*ROUND(G206,3),2)</f>
      </c>
      <c s="36" t="s">
        <v>55</v>
      </c>
      <c>
        <f>(M206*21)/100</f>
      </c>
      <c t="s">
        <v>28</v>
      </c>
    </row>
    <row r="207" spans="1:5" ht="12.75">
      <c r="A207" s="35" t="s">
        <v>56</v>
      </c>
      <c r="E207" s="39" t="s">
        <v>4457</v>
      </c>
    </row>
    <row r="208" spans="1:5" ht="25.5">
      <c r="A208" s="35" t="s">
        <v>57</v>
      </c>
      <c r="E208" s="40" t="s">
        <v>4455</v>
      </c>
    </row>
    <row r="209" spans="1:5" ht="12.75">
      <c r="A209" t="s">
        <v>58</v>
      </c>
      <c r="E209" s="39" t="s">
        <v>5</v>
      </c>
    </row>
    <row r="210" spans="1:16" ht="12.75">
      <c r="A210" t="s">
        <v>50</v>
      </c>
      <c s="34" t="s">
        <v>998</v>
      </c>
      <c s="34" t="s">
        <v>4458</v>
      </c>
      <c s="35" t="s">
        <v>5</v>
      </c>
      <c s="6" t="s">
        <v>4459</v>
      </c>
      <c s="36" t="s">
        <v>54</v>
      </c>
      <c s="37">
        <v>13</v>
      </c>
      <c s="36">
        <v>0</v>
      </c>
      <c s="36">
        <f>ROUND(G210*H210,6)</f>
      </c>
      <c r="L210" s="38">
        <v>0</v>
      </c>
      <c s="32">
        <f>ROUND(ROUND(L210,2)*ROUND(G210,3),2)</f>
      </c>
      <c s="36" t="s">
        <v>184</v>
      </c>
      <c>
        <f>(M210*21)/100</f>
      </c>
      <c t="s">
        <v>28</v>
      </c>
    </row>
    <row r="211" spans="1:5" ht="12.75">
      <c r="A211" s="35" t="s">
        <v>56</v>
      </c>
      <c r="E211" s="39" t="s">
        <v>4459</v>
      </c>
    </row>
    <row r="212" spans="1:5" ht="25.5">
      <c r="A212" s="35" t="s">
        <v>57</v>
      </c>
      <c r="E212" s="40" t="s">
        <v>4460</v>
      </c>
    </row>
    <row r="213" spans="1:5" ht="12.75">
      <c r="A213" t="s">
        <v>58</v>
      </c>
      <c r="E213" s="39" t="s">
        <v>5</v>
      </c>
    </row>
    <row r="214" spans="1:16" ht="12.75">
      <c r="A214" t="s">
        <v>50</v>
      </c>
      <c s="34" t="s">
        <v>1002</v>
      </c>
      <c s="34" t="s">
        <v>4461</v>
      </c>
      <c s="35" t="s">
        <v>5</v>
      </c>
      <c s="6" t="s">
        <v>4462</v>
      </c>
      <c s="36" t="s">
        <v>54</v>
      </c>
      <c s="37">
        <v>6</v>
      </c>
      <c s="36">
        <v>0</v>
      </c>
      <c s="36">
        <f>ROUND(G214*H214,6)</f>
      </c>
      <c r="L214" s="38">
        <v>0</v>
      </c>
      <c s="32">
        <f>ROUND(ROUND(L214,2)*ROUND(G214,3),2)</f>
      </c>
      <c s="36" t="s">
        <v>184</v>
      </c>
      <c>
        <f>(M214*21)/100</f>
      </c>
      <c t="s">
        <v>28</v>
      </c>
    </row>
    <row r="215" spans="1:5" ht="12.75">
      <c r="A215" s="35" t="s">
        <v>56</v>
      </c>
      <c r="E215" s="39" t="s">
        <v>4462</v>
      </c>
    </row>
    <row r="216" spans="1:5" ht="25.5">
      <c r="A216" s="35" t="s">
        <v>57</v>
      </c>
      <c r="E216" s="40" t="s">
        <v>4455</v>
      </c>
    </row>
    <row r="217" spans="1:5" ht="12.75">
      <c r="A217" t="s">
        <v>58</v>
      </c>
      <c r="E217" s="39" t="s">
        <v>5</v>
      </c>
    </row>
    <row r="218" spans="1:16" ht="12.75">
      <c r="A218" t="s">
        <v>50</v>
      </c>
      <c s="34" t="s">
        <v>1005</v>
      </c>
      <c s="34" t="s">
        <v>481</v>
      </c>
      <c s="35" t="s">
        <v>5</v>
      </c>
      <c s="6" t="s">
        <v>482</v>
      </c>
      <c s="36" t="s">
        <v>93</v>
      </c>
      <c s="37">
        <v>844</v>
      </c>
      <c s="36">
        <v>0</v>
      </c>
      <c s="36">
        <f>ROUND(G218*H218,6)</f>
      </c>
      <c r="L218" s="38">
        <v>0</v>
      </c>
      <c s="32">
        <f>ROUND(ROUND(L218,2)*ROUND(G218,3),2)</f>
      </c>
      <c s="36" t="s">
        <v>184</v>
      </c>
      <c>
        <f>(M218*21)/100</f>
      </c>
      <c t="s">
        <v>28</v>
      </c>
    </row>
    <row r="219" spans="1:5" ht="12.75">
      <c r="A219" s="35" t="s">
        <v>56</v>
      </c>
      <c r="E219" s="39" t="s">
        <v>482</v>
      </c>
    </row>
    <row r="220" spans="1:5" ht="25.5">
      <c r="A220" s="35" t="s">
        <v>57</v>
      </c>
      <c r="E220" s="40" t="s">
        <v>4463</v>
      </c>
    </row>
    <row r="221" spans="1:5" ht="12.75">
      <c r="A221" t="s">
        <v>58</v>
      </c>
      <c r="E221" s="39" t="s">
        <v>5</v>
      </c>
    </row>
    <row r="222" spans="1:16" ht="12.75">
      <c r="A222" t="s">
        <v>50</v>
      </c>
      <c s="34" t="s">
        <v>1008</v>
      </c>
      <c s="34" t="s">
        <v>484</v>
      </c>
      <c s="35" t="s">
        <v>5</v>
      </c>
      <c s="6" t="s">
        <v>485</v>
      </c>
      <c s="36" t="s">
        <v>93</v>
      </c>
      <c s="37">
        <v>53</v>
      </c>
      <c s="36">
        <v>0</v>
      </c>
      <c s="36">
        <f>ROUND(G222*H222,6)</f>
      </c>
      <c r="L222" s="38">
        <v>0</v>
      </c>
      <c s="32">
        <f>ROUND(ROUND(L222,2)*ROUND(G222,3),2)</f>
      </c>
      <c s="36" t="s">
        <v>184</v>
      </c>
      <c>
        <f>(M222*21)/100</f>
      </c>
      <c t="s">
        <v>28</v>
      </c>
    </row>
    <row r="223" spans="1:5" ht="12.75">
      <c r="A223" s="35" t="s">
        <v>56</v>
      </c>
      <c r="E223" s="39" t="s">
        <v>485</v>
      </c>
    </row>
    <row r="224" spans="1:5" ht="25.5">
      <c r="A224" s="35" t="s">
        <v>57</v>
      </c>
      <c r="E224" s="40" t="s">
        <v>1186</v>
      </c>
    </row>
    <row r="225" spans="1:5" ht="12.75">
      <c r="A225" t="s">
        <v>58</v>
      </c>
      <c r="E225" s="39" t="s">
        <v>5</v>
      </c>
    </row>
    <row r="226" spans="1:16" ht="12.75">
      <c r="A226" t="s">
        <v>50</v>
      </c>
      <c s="34" t="s">
        <v>1012</v>
      </c>
      <c s="34" t="s">
        <v>4464</v>
      </c>
      <c s="35" t="s">
        <v>5</v>
      </c>
      <c s="6" t="s">
        <v>4465</v>
      </c>
      <c s="36" t="s">
        <v>93</v>
      </c>
      <c s="37">
        <v>897</v>
      </c>
      <c s="36">
        <v>0</v>
      </c>
      <c s="36">
        <f>ROUND(G226*H226,6)</f>
      </c>
      <c r="L226" s="38">
        <v>0</v>
      </c>
      <c s="32">
        <f>ROUND(ROUND(L226,2)*ROUND(G226,3),2)</f>
      </c>
      <c s="36" t="s">
        <v>55</v>
      </c>
      <c>
        <f>(M226*21)/100</f>
      </c>
      <c t="s">
        <v>28</v>
      </c>
    </row>
    <row r="227" spans="1:5" ht="12.75">
      <c r="A227" s="35" t="s">
        <v>56</v>
      </c>
      <c r="E227" s="39" t="s">
        <v>4465</v>
      </c>
    </row>
    <row r="228" spans="1:5" ht="25.5">
      <c r="A228" s="35" t="s">
        <v>57</v>
      </c>
      <c r="E228" s="40" t="s">
        <v>4466</v>
      </c>
    </row>
    <row r="229" spans="1:5" ht="12.75">
      <c r="A229" t="s">
        <v>58</v>
      </c>
      <c r="E229" s="39" t="s">
        <v>5</v>
      </c>
    </row>
    <row r="230" spans="1:16" ht="25.5">
      <c r="A230" t="s">
        <v>50</v>
      </c>
      <c s="34" t="s">
        <v>1015</v>
      </c>
      <c s="34" t="s">
        <v>4467</v>
      </c>
      <c s="35" t="s">
        <v>5</v>
      </c>
      <c s="6" t="s">
        <v>4468</v>
      </c>
      <c s="36" t="s">
        <v>3302</v>
      </c>
      <c s="37">
        <v>9742.975</v>
      </c>
      <c s="36">
        <v>0</v>
      </c>
      <c s="36">
        <f>ROUND(G230*H230,6)</f>
      </c>
      <c r="L230" s="38">
        <v>0</v>
      </c>
      <c s="32">
        <f>ROUND(ROUND(L230,2)*ROUND(G230,3),2)</f>
      </c>
      <c s="36" t="s">
        <v>184</v>
      </c>
      <c>
        <f>(M230*21)/100</f>
      </c>
      <c t="s">
        <v>28</v>
      </c>
    </row>
    <row r="231" spans="1:5" ht="25.5">
      <c r="A231" s="35" t="s">
        <v>56</v>
      </c>
      <c r="E231" s="39" t="s">
        <v>4468</v>
      </c>
    </row>
    <row r="232" spans="1:5" ht="12.75">
      <c r="A232" s="35" t="s">
        <v>57</v>
      </c>
      <c r="E232" s="40" t="s">
        <v>5</v>
      </c>
    </row>
    <row r="233" spans="1:5" ht="12.75">
      <c r="A233" t="s">
        <v>58</v>
      </c>
      <c r="E233" s="39" t="s">
        <v>5</v>
      </c>
    </row>
    <row r="234" spans="1:13" ht="12.75">
      <c r="A234" t="s">
        <v>47</v>
      </c>
      <c r="C234" s="31" t="s">
        <v>2702</v>
      </c>
      <c r="E234" s="33" t="s">
        <v>4469</v>
      </c>
      <c r="J234" s="32">
        <f>0</f>
      </c>
      <c s="32">
        <f>0</f>
      </c>
      <c s="32">
        <f>0+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L527+L531</f>
      </c>
      <c s="32">
        <f>0+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M527+M531</f>
      </c>
    </row>
    <row r="235" spans="1:16" ht="12.75">
      <c r="A235" t="s">
        <v>50</v>
      </c>
      <c s="34" t="s">
        <v>1019</v>
      </c>
      <c s="34" t="s">
        <v>4470</v>
      </c>
      <c s="35" t="s">
        <v>5</v>
      </c>
      <c s="6" t="s">
        <v>4471</v>
      </c>
      <c s="36" t="s">
        <v>93</v>
      </c>
      <c s="37">
        <v>1</v>
      </c>
      <c s="36">
        <v>0</v>
      </c>
      <c s="36">
        <f>ROUND(G235*H235,6)</f>
      </c>
      <c r="L235" s="38">
        <v>0</v>
      </c>
      <c s="32">
        <f>ROUND(ROUND(L235,2)*ROUND(G235,3),2)</f>
      </c>
      <c s="36" t="s">
        <v>184</v>
      </c>
      <c>
        <f>(M235*21)/100</f>
      </c>
      <c t="s">
        <v>28</v>
      </c>
    </row>
    <row r="236" spans="1:5" ht="12.75">
      <c r="A236" s="35" t="s">
        <v>56</v>
      </c>
      <c r="E236" s="39" t="s">
        <v>4471</v>
      </c>
    </row>
    <row r="237" spans="1:5" ht="38.25">
      <c r="A237" s="35" t="s">
        <v>57</v>
      </c>
      <c r="E237" s="42" t="s">
        <v>4472</v>
      </c>
    </row>
    <row r="238" spans="1:5" ht="12.75">
      <c r="A238" t="s">
        <v>58</v>
      </c>
      <c r="E238" s="39" t="s">
        <v>5</v>
      </c>
    </row>
    <row r="239" spans="1:16" ht="25.5">
      <c r="A239" t="s">
        <v>50</v>
      </c>
      <c s="34" t="s">
        <v>1023</v>
      </c>
      <c s="34" t="s">
        <v>4473</v>
      </c>
      <c s="35" t="s">
        <v>5</v>
      </c>
      <c s="6" t="s">
        <v>4474</v>
      </c>
      <c s="36" t="s">
        <v>93</v>
      </c>
      <c s="37">
        <v>424</v>
      </c>
      <c s="36">
        <v>0</v>
      </c>
      <c s="36">
        <f>ROUND(G239*H239,6)</f>
      </c>
      <c r="L239" s="38">
        <v>0</v>
      </c>
      <c s="32">
        <f>ROUND(ROUND(L239,2)*ROUND(G239,3),2)</f>
      </c>
      <c s="36" t="s">
        <v>184</v>
      </c>
      <c>
        <f>(M239*21)/100</f>
      </c>
      <c t="s">
        <v>28</v>
      </c>
    </row>
    <row r="240" spans="1:5" ht="25.5">
      <c r="A240" s="35" t="s">
        <v>56</v>
      </c>
      <c r="E240" s="39" t="s">
        <v>4474</v>
      </c>
    </row>
    <row r="241" spans="1:5" ht="38.25">
      <c r="A241" s="35" t="s">
        <v>57</v>
      </c>
      <c r="E241" s="42" t="s">
        <v>4475</v>
      </c>
    </row>
    <row r="242" spans="1:5" ht="12.75">
      <c r="A242" t="s">
        <v>58</v>
      </c>
      <c r="E242" s="39" t="s">
        <v>5</v>
      </c>
    </row>
    <row r="243" spans="1:16" ht="25.5">
      <c r="A243" t="s">
        <v>50</v>
      </c>
      <c s="34" t="s">
        <v>1028</v>
      </c>
      <c s="34" t="s">
        <v>4476</v>
      </c>
      <c s="35" t="s">
        <v>5</v>
      </c>
      <c s="6" t="s">
        <v>4477</v>
      </c>
      <c s="36" t="s">
        <v>93</v>
      </c>
      <c s="37">
        <v>356</v>
      </c>
      <c s="36">
        <v>0</v>
      </c>
      <c s="36">
        <f>ROUND(G243*H243,6)</f>
      </c>
      <c r="L243" s="38">
        <v>0</v>
      </c>
      <c s="32">
        <f>ROUND(ROUND(L243,2)*ROUND(G243,3),2)</f>
      </c>
      <c s="36" t="s">
        <v>184</v>
      </c>
      <c>
        <f>(M243*21)/100</f>
      </c>
      <c t="s">
        <v>28</v>
      </c>
    </row>
    <row r="244" spans="1:5" ht="25.5">
      <c r="A244" s="35" t="s">
        <v>56</v>
      </c>
      <c r="E244" s="39" t="s">
        <v>4477</v>
      </c>
    </row>
    <row r="245" spans="1:5" ht="38.25">
      <c r="A245" s="35" t="s">
        <v>57</v>
      </c>
      <c r="E245" s="42" t="s">
        <v>4478</v>
      </c>
    </row>
    <row r="246" spans="1:5" ht="12.75">
      <c r="A246" t="s">
        <v>58</v>
      </c>
      <c r="E246" s="39" t="s">
        <v>5</v>
      </c>
    </row>
    <row r="247" spans="1:16" ht="25.5">
      <c r="A247" t="s">
        <v>50</v>
      </c>
      <c s="34" t="s">
        <v>1031</v>
      </c>
      <c s="34" t="s">
        <v>4479</v>
      </c>
      <c s="35" t="s">
        <v>5</v>
      </c>
      <c s="6" t="s">
        <v>4480</v>
      </c>
      <c s="36" t="s">
        <v>93</v>
      </c>
      <c s="37">
        <v>318</v>
      </c>
      <c s="36">
        <v>0</v>
      </c>
      <c s="36">
        <f>ROUND(G247*H247,6)</f>
      </c>
      <c r="L247" s="38">
        <v>0</v>
      </c>
      <c s="32">
        <f>ROUND(ROUND(L247,2)*ROUND(G247,3),2)</f>
      </c>
      <c s="36" t="s">
        <v>184</v>
      </c>
      <c>
        <f>(M247*21)/100</f>
      </c>
      <c t="s">
        <v>28</v>
      </c>
    </row>
    <row r="248" spans="1:5" ht="25.5">
      <c r="A248" s="35" t="s">
        <v>56</v>
      </c>
      <c r="E248" s="39" t="s">
        <v>4480</v>
      </c>
    </row>
    <row r="249" spans="1:5" ht="38.25">
      <c r="A249" s="35" t="s">
        <v>57</v>
      </c>
      <c r="E249" s="42" t="s">
        <v>4481</v>
      </c>
    </row>
    <row r="250" spans="1:5" ht="12.75">
      <c r="A250" t="s">
        <v>58</v>
      </c>
      <c r="E250" s="39" t="s">
        <v>5</v>
      </c>
    </row>
    <row r="251" spans="1:16" ht="25.5">
      <c r="A251" t="s">
        <v>50</v>
      </c>
      <c s="34" t="s">
        <v>1036</v>
      </c>
      <c s="34" t="s">
        <v>4482</v>
      </c>
      <c s="35" t="s">
        <v>5</v>
      </c>
      <c s="6" t="s">
        <v>4483</v>
      </c>
      <c s="36" t="s">
        <v>93</v>
      </c>
      <c s="37">
        <v>214</v>
      </c>
      <c s="36">
        <v>0</v>
      </c>
      <c s="36">
        <f>ROUND(G251*H251,6)</f>
      </c>
      <c r="L251" s="38">
        <v>0</v>
      </c>
      <c s="32">
        <f>ROUND(ROUND(L251,2)*ROUND(G251,3),2)</f>
      </c>
      <c s="36" t="s">
        <v>184</v>
      </c>
      <c>
        <f>(M251*21)/100</f>
      </c>
      <c t="s">
        <v>28</v>
      </c>
    </row>
    <row r="252" spans="1:5" ht="25.5">
      <c r="A252" s="35" t="s">
        <v>56</v>
      </c>
      <c r="E252" s="39" t="s">
        <v>4483</v>
      </c>
    </row>
    <row r="253" spans="1:5" ht="38.25">
      <c r="A253" s="35" t="s">
        <v>57</v>
      </c>
      <c r="E253" s="42" t="s">
        <v>4484</v>
      </c>
    </row>
    <row r="254" spans="1:5" ht="12.75">
      <c r="A254" t="s">
        <v>58</v>
      </c>
      <c r="E254" s="39" t="s">
        <v>5</v>
      </c>
    </row>
    <row r="255" spans="1:16" ht="25.5">
      <c r="A255" t="s">
        <v>50</v>
      </c>
      <c s="34" t="s">
        <v>1040</v>
      </c>
      <c s="34" t="s">
        <v>4485</v>
      </c>
      <c s="35" t="s">
        <v>5</v>
      </c>
      <c s="6" t="s">
        <v>4486</v>
      </c>
      <c s="36" t="s">
        <v>93</v>
      </c>
      <c s="37">
        <v>85</v>
      </c>
      <c s="36">
        <v>0</v>
      </c>
      <c s="36">
        <f>ROUND(G255*H255,6)</f>
      </c>
      <c r="L255" s="38">
        <v>0</v>
      </c>
      <c s="32">
        <f>ROUND(ROUND(L255,2)*ROUND(G255,3),2)</f>
      </c>
      <c s="36" t="s">
        <v>184</v>
      </c>
      <c>
        <f>(M255*21)/100</f>
      </c>
      <c t="s">
        <v>28</v>
      </c>
    </row>
    <row r="256" spans="1:5" ht="25.5">
      <c r="A256" s="35" t="s">
        <v>56</v>
      </c>
      <c r="E256" s="39" t="s">
        <v>4486</v>
      </c>
    </row>
    <row r="257" spans="1:5" ht="38.25">
      <c r="A257" s="35" t="s">
        <v>57</v>
      </c>
      <c r="E257" s="42" t="s">
        <v>4487</v>
      </c>
    </row>
    <row r="258" spans="1:5" ht="12.75">
      <c r="A258" t="s">
        <v>58</v>
      </c>
      <c r="E258" s="39" t="s">
        <v>5</v>
      </c>
    </row>
    <row r="259" spans="1:16" ht="25.5">
      <c r="A259" t="s">
        <v>50</v>
      </c>
      <c s="34" t="s">
        <v>1044</v>
      </c>
      <c s="34" t="s">
        <v>4488</v>
      </c>
      <c s="35" t="s">
        <v>5</v>
      </c>
      <c s="6" t="s">
        <v>4489</v>
      </c>
      <c s="36" t="s">
        <v>93</v>
      </c>
      <c s="37">
        <v>182</v>
      </c>
      <c s="36">
        <v>0</v>
      </c>
      <c s="36">
        <f>ROUND(G259*H259,6)</f>
      </c>
      <c r="L259" s="38">
        <v>0</v>
      </c>
      <c s="32">
        <f>ROUND(ROUND(L259,2)*ROUND(G259,3),2)</f>
      </c>
      <c s="36" t="s">
        <v>184</v>
      </c>
      <c>
        <f>(M259*21)/100</f>
      </c>
      <c t="s">
        <v>28</v>
      </c>
    </row>
    <row r="260" spans="1:5" ht="25.5">
      <c r="A260" s="35" t="s">
        <v>56</v>
      </c>
      <c r="E260" s="39" t="s">
        <v>4489</v>
      </c>
    </row>
    <row r="261" spans="1:5" ht="38.25">
      <c r="A261" s="35" t="s">
        <v>57</v>
      </c>
      <c r="E261" s="42" t="s">
        <v>4490</v>
      </c>
    </row>
    <row r="262" spans="1:5" ht="12.75">
      <c r="A262" t="s">
        <v>58</v>
      </c>
      <c r="E262" s="39" t="s">
        <v>5</v>
      </c>
    </row>
    <row r="263" spans="1:16" ht="25.5">
      <c r="A263" t="s">
        <v>50</v>
      </c>
      <c s="34" t="s">
        <v>1048</v>
      </c>
      <c s="34" t="s">
        <v>4491</v>
      </c>
      <c s="35" t="s">
        <v>5</v>
      </c>
      <c s="6" t="s">
        <v>4492</v>
      </c>
      <c s="36" t="s">
        <v>93</v>
      </c>
      <c s="37">
        <v>15</v>
      </c>
      <c s="36">
        <v>0</v>
      </c>
      <c s="36">
        <f>ROUND(G263*H263,6)</f>
      </c>
      <c r="L263" s="38">
        <v>0</v>
      </c>
      <c s="32">
        <f>ROUND(ROUND(L263,2)*ROUND(G263,3),2)</f>
      </c>
      <c s="36" t="s">
        <v>184</v>
      </c>
      <c>
        <f>(M263*21)/100</f>
      </c>
      <c t="s">
        <v>28</v>
      </c>
    </row>
    <row r="264" spans="1:5" ht="25.5">
      <c r="A264" s="35" t="s">
        <v>56</v>
      </c>
      <c r="E264" s="39" t="s">
        <v>4492</v>
      </c>
    </row>
    <row r="265" spans="1:5" ht="38.25">
      <c r="A265" s="35" t="s">
        <v>57</v>
      </c>
      <c r="E265" s="42" t="s">
        <v>4493</v>
      </c>
    </row>
    <row r="266" spans="1:5" ht="12.75">
      <c r="A266" t="s">
        <v>58</v>
      </c>
      <c r="E266" s="39" t="s">
        <v>5</v>
      </c>
    </row>
    <row r="267" spans="1:16" ht="25.5">
      <c r="A267" t="s">
        <v>50</v>
      </c>
      <c s="34" t="s">
        <v>1051</v>
      </c>
      <c s="34" t="s">
        <v>4494</v>
      </c>
      <c s="35" t="s">
        <v>5</v>
      </c>
      <c s="6" t="s">
        <v>4495</v>
      </c>
      <c s="36" t="s">
        <v>93</v>
      </c>
      <c s="37">
        <v>6</v>
      </c>
      <c s="36">
        <v>0</v>
      </c>
      <c s="36">
        <f>ROUND(G267*H267,6)</f>
      </c>
      <c r="L267" s="38">
        <v>0</v>
      </c>
      <c s="32">
        <f>ROUND(ROUND(L267,2)*ROUND(G267,3),2)</f>
      </c>
      <c s="36" t="s">
        <v>184</v>
      </c>
      <c>
        <f>(M267*21)/100</f>
      </c>
      <c t="s">
        <v>28</v>
      </c>
    </row>
    <row r="268" spans="1:5" ht="25.5">
      <c r="A268" s="35" t="s">
        <v>56</v>
      </c>
      <c r="E268" s="39" t="s">
        <v>4495</v>
      </c>
    </row>
    <row r="269" spans="1:5" ht="38.25">
      <c r="A269" s="35" t="s">
        <v>57</v>
      </c>
      <c r="E269" s="42" t="s">
        <v>4496</v>
      </c>
    </row>
    <row r="270" spans="1:5" ht="12.75">
      <c r="A270" t="s">
        <v>58</v>
      </c>
      <c r="E270" s="39" t="s">
        <v>5</v>
      </c>
    </row>
    <row r="271" spans="1:16" ht="25.5">
      <c r="A271" t="s">
        <v>50</v>
      </c>
      <c s="34" t="s">
        <v>1054</v>
      </c>
      <c s="34" t="s">
        <v>4497</v>
      </c>
      <c s="35" t="s">
        <v>5</v>
      </c>
      <c s="6" t="s">
        <v>4498</v>
      </c>
      <c s="36" t="s">
        <v>93</v>
      </c>
      <c s="37">
        <v>424</v>
      </c>
      <c s="36">
        <v>0</v>
      </c>
      <c s="36">
        <f>ROUND(G271*H271,6)</f>
      </c>
      <c r="L271" s="38">
        <v>0</v>
      </c>
      <c s="32">
        <f>ROUND(ROUND(L271,2)*ROUND(G271,3),2)</f>
      </c>
      <c s="36" t="s">
        <v>184</v>
      </c>
      <c>
        <f>(M271*21)/100</f>
      </c>
      <c t="s">
        <v>28</v>
      </c>
    </row>
    <row r="272" spans="1:5" ht="38.25">
      <c r="A272" s="35" t="s">
        <v>56</v>
      </c>
      <c r="E272" s="39" t="s">
        <v>4499</v>
      </c>
    </row>
    <row r="273" spans="1:5" ht="38.25">
      <c r="A273" s="35" t="s">
        <v>57</v>
      </c>
      <c r="E273" s="42" t="s">
        <v>4475</v>
      </c>
    </row>
    <row r="274" spans="1:5" ht="12.75">
      <c r="A274" t="s">
        <v>58</v>
      </c>
      <c r="E274" s="39" t="s">
        <v>5</v>
      </c>
    </row>
    <row r="275" spans="1:16" ht="25.5">
      <c r="A275" t="s">
        <v>50</v>
      </c>
      <c s="34" t="s">
        <v>1057</v>
      </c>
      <c s="34" t="s">
        <v>4500</v>
      </c>
      <c s="35" t="s">
        <v>5</v>
      </c>
      <c s="6" t="s">
        <v>4498</v>
      </c>
      <c s="36" t="s">
        <v>93</v>
      </c>
      <c s="37">
        <v>566</v>
      </c>
      <c s="36">
        <v>0</v>
      </c>
      <c s="36">
        <f>ROUND(G275*H275,6)</f>
      </c>
      <c r="L275" s="38">
        <v>0</v>
      </c>
      <c s="32">
        <f>ROUND(ROUND(L275,2)*ROUND(G275,3),2)</f>
      </c>
      <c s="36" t="s">
        <v>184</v>
      </c>
      <c>
        <f>(M275*21)/100</f>
      </c>
      <c t="s">
        <v>28</v>
      </c>
    </row>
    <row r="276" spans="1:5" ht="38.25">
      <c r="A276" s="35" t="s">
        <v>56</v>
      </c>
      <c r="E276" s="39" t="s">
        <v>4501</v>
      </c>
    </row>
    <row r="277" spans="1:5" ht="63.75">
      <c r="A277" s="35" t="s">
        <v>57</v>
      </c>
      <c r="E277" s="42" t="s">
        <v>4502</v>
      </c>
    </row>
    <row r="278" spans="1:5" ht="12.75">
      <c r="A278" t="s">
        <v>58</v>
      </c>
      <c r="E278" s="39" t="s">
        <v>5</v>
      </c>
    </row>
    <row r="279" spans="1:16" ht="25.5">
      <c r="A279" t="s">
        <v>50</v>
      </c>
      <c s="34" t="s">
        <v>1060</v>
      </c>
      <c s="34" t="s">
        <v>4503</v>
      </c>
      <c s="35" t="s">
        <v>5</v>
      </c>
      <c s="6" t="s">
        <v>4498</v>
      </c>
      <c s="36" t="s">
        <v>93</v>
      </c>
      <c s="37">
        <v>156</v>
      </c>
      <c s="36">
        <v>0</v>
      </c>
      <c s="36">
        <f>ROUND(G279*H279,6)</f>
      </c>
      <c r="L279" s="38">
        <v>0</v>
      </c>
      <c s="32">
        <f>ROUND(ROUND(L279,2)*ROUND(G279,3),2)</f>
      </c>
      <c s="36" t="s">
        <v>184</v>
      </c>
      <c>
        <f>(M279*21)/100</f>
      </c>
      <c t="s">
        <v>28</v>
      </c>
    </row>
    <row r="280" spans="1:5" ht="38.25">
      <c r="A280" s="35" t="s">
        <v>56</v>
      </c>
      <c r="E280" s="39" t="s">
        <v>4504</v>
      </c>
    </row>
    <row r="281" spans="1:5" ht="63.75">
      <c r="A281" s="35" t="s">
        <v>57</v>
      </c>
      <c r="E281" s="42" t="s">
        <v>4505</v>
      </c>
    </row>
    <row r="282" spans="1:5" ht="12.75">
      <c r="A282" t="s">
        <v>58</v>
      </c>
      <c r="E282" s="39" t="s">
        <v>5</v>
      </c>
    </row>
    <row r="283" spans="1:16" ht="25.5">
      <c r="A283" t="s">
        <v>50</v>
      </c>
      <c s="34" t="s">
        <v>1064</v>
      </c>
      <c s="34" t="s">
        <v>4506</v>
      </c>
      <c s="35" t="s">
        <v>5</v>
      </c>
      <c s="6" t="s">
        <v>4507</v>
      </c>
      <c s="36" t="s">
        <v>93</v>
      </c>
      <c s="37">
        <v>17</v>
      </c>
      <c s="36">
        <v>0</v>
      </c>
      <c s="36">
        <f>ROUND(G283*H283,6)</f>
      </c>
      <c r="L283" s="38">
        <v>0</v>
      </c>
      <c s="32">
        <f>ROUND(ROUND(L283,2)*ROUND(G283,3),2)</f>
      </c>
      <c s="36" t="s">
        <v>184</v>
      </c>
      <c>
        <f>(M283*21)/100</f>
      </c>
      <c t="s">
        <v>28</v>
      </c>
    </row>
    <row r="284" spans="1:5" ht="38.25">
      <c r="A284" s="35" t="s">
        <v>56</v>
      </c>
      <c r="E284" s="39" t="s">
        <v>4508</v>
      </c>
    </row>
    <row r="285" spans="1:5" ht="51">
      <c r="A285" s="35" t="s">
        <v>57</v>
      </c>
      <c r="E285" s="42" t="s">
        <v>4509</v>
      </c>
    </row>
    <row r="286" spans="1:5" ht="12.75">
      <c r="A286" t="s">
        <v>58</v>
      </c>
      <c r="E286" s="39" t="s">
        <v>5</v>
      </c>
    </row>
    <row r="287" spans="1:16" ht="12.75">
      <c r="A287" t="s">
        <v>50</v>
      </c>
      <c s="34" t="s">
        <v>1067</v>
      </c>
      <c s="34" t="s">
        <v>4510</v>
      </c>
      <c s="35" t="s">
        <v>5</v>
      </c>
      <c s="6" t="s">
        <v>4511</v>
      </c>
      <c s="36" t="s">
        <v>93</v>
      </c>
      <c s="37">
        <v>76</v>
      </c>
      <c s="36">
        <v>0</v>
      </c>
      <c s="36">
        <f>ROUND(G287*H287,6)</f>
      </c>
      <c r="L287" s="38">
        <v>0</v>
      </c>
      <c s="32">
        <f>ROUND(ROUND(L287,2)*ROUND(G287,3),2)</f>
      </c>
      <c s="36" t="s">
        <v>184</v>
      </c>
      <c>
        <f>(M287*21)/100</f>
      </c>
      <c t="s">
        <v>28</v>
      </c>
    </row>
    <row r="288" spans="1:5" ht="12.75">
      <c r="A288" s="35" t="s">
        <v>56</v>
      </c>
      <c r="E288" s="39" t="s">
        <v>4511</v>
      </c>
    </row>
    <row r="289" spans="1:5" ht="38.25">
      <c r="A289" s="35" t="s">
        <v>57</v>
      </c>
      <c r="E289" s="42" t="s">
        <v>4512</v>
      </c>
    </row>
    <row r="290" spans="1:5" ht="12.75">
      <c r="A290" t="s">
        <v>58</v>
      </c>
      <c r="E290" s="39" t="s">
        <v>5</v>
      </c>
    </row>
    <row r="291" spans="1:16" ht="12.75">
      <c r="A291" t="s">
        <v>50</v>
      </c>
      <c s="34" t="s">
        <v>1070</v>
      </c>
      <c s="34" t="s">
        <v>4513</v>
      </c>
      <c s="35" t="s">
        <v>5</v>
      </c>
      <c s="6" t="s">
        <v>4514</v>
      </c>
      <c s="36" t="s">
        <v>93</v>
      </c>
      <c s="37">
        <v>158</v>
      </c>
      <c s="36">
        <v>0</v>
      </c>
      <c s="36">
        <f>ROUND(G291*H291,6)</f>
      </c>
      <c r="L291" s="38">
        <v>0</v>
      </c>
      <c s="32">
        <f>ROUND(ROUND(L291,2)*ROUND(G291,3),2)</f>
      </c>
      <c s="36" t="s">
        <v>184</v>
      </c>
      <c>
        <f>(M291*21)/100</f>
      </c>
      <c t="s">
        <v>28</v>
      </c>
    </row>
    <row r="292" spans="1:5" ht="12.75">
      <c r="A292" s="35" t="s">
        <v>56</v>
      </c>
      <c r="E292" s="39" t="s">
        <v>4514</v>
      </c>
    </row>
    <row r="293" spans="1:5" ht="38.25">
      <c r="A293" s="35" t="s">
        <v>57</v>
      </c>
      <c r="E293" s="42" t="s">
        <v>4515</v>
      </c>
    </row>
    <row r="294" spans="1:5" ht="12.75">
      <c r="A294" t="s">
        <v>58</v>
      </c>
      <c r="E294" s="39" t="s">
        <v>5</v>
      </c>
    </row>
    <row r="295" spans="1:16" ht="12.75">
      <c r="A295" t="s">
        <v>50</v>
      </c>
      <c s="34" t="s">
        <v>1074</v>
      </c>
      <c s="34" t="s">
        <v>4516</v>
      </c>
      <c s="35" t="s">
        <v>5</v>
      </c>
      <c s="6" t="s">
        <v>4517</v>
      </c>
      <c s="36" t="s">
        <v>93</v>
      </c>
      <c s="37">
        <v>158</v>
      </c>
      <c s="36">
        <v>0</v>
      </c>
      <c s="36">
        <f>ROUND(G295*H295,6)</f>
      </c>
      <c r="L295" s="38">
        <v>0</v>
      </c>
      <c s="32">
        <f>ROUND(ROUND(L295,2)*ROUND(G295,3),2)</f>
      </c>
      <c s="36" t="s">
        <v>184</v>
      </c>
      <c>
        <f>(M295*21)/100</f>
      </c>
      <c t="s">
        <v>28</v>
      </c>
    </row>
    <row r="296" spans="1:5" ht="12.75">
      <c r="A296" s="35" t="s">
        <v>56</v>
      </c>
      <c r="E296" s="39" t="s">
        <v>4517</v>
      </c>
    </row>
    <row r="297" spans="1:5" ht="38.25">
      <c r="A297" s="35" t="s">
        <v>57</v>
      </c>
      <c r="E297" s="42" t="s">
        <v>4515</v>
      </c>
    </row>
    <row r="298" spans="1:5" ht="12.75">
      <c r="A298" t="s">
        <v>58</v>
      </c>
      <c r="E298" s="39" t="s">
        <v>5</v>
      </c>
    </row>
    <row r="299" spans="1:16" ht="12.75">
      <c r="A299" t="s">
        <v>50</v>
      </c>
      <c s="34" t="s">
        <v>1077</v>
      </c>
      <c s="34" t="s">
        <v>4518</v>
      </c>
      <c s="35" t="s">
        <v>5</v>
      </c>
      <c s="6" t="s">
        <v>4519</v>
      </c>
      <c s="36" t="s">
        <v>93</v>
      </c>
      <c s="37">
        <v>76</v>
      </c>
      <c s="36">
        <v>0</v>
      </c>
      <c s="36">
        <f>ROUND(G299*H299,6)</f>
      </c>
      <c r="L299" s="38">
        <v>0</v>
      </c>
      <c s="32">
        <f>ROUND(ROUND(L299,2)*ROUND(G299,3),2)</f>
      </c>
      <c s="36" t="s">
        <v>184</v>
      </c>
      <c>
        <f>(M299*21)/100</f>
      </c>
      <c t="s">
        <v>28</v>
      </c>
    </row>
    <row r="300" spans="1:5" ht="12.75">
      <c r="A300" s="35" t="s">
        <v>56</v>
      </c>
      <c r="E300" s="39" t="s">
        <v>4519</v>
      </c>
    </row>
    <row r="301" spans="1:5" ht="38.25">
      <c r="A301" s="35" t="s">
        <v>57</v>
      </c>
      <c r="E301" s="42" t="s">
        <v>4512</v>
      </c>
    </row>
    <row r="302" spans="1:5" ht="12.75">
      <c r="A302" t="s">
        <v>58</v>
      </c>
      <c r="E302" s="39" t="s">
        <v>5</v>
      </c>
    </row>
    <row r="303" spans="1:16" ht="12.75">
      <c r="A303" t="s">
        <v>50</v>
      </c>
      <c s="34" t="s">
        <v>1080</v>
      </c>
      <c s="34" t="s">
        <v>4520</v>
      </c>
      <c s="35" t="s">
        <v>5</v>
      </c>
      <c s="6" t="s">
        <v>4521</v>
      </c>
      <c s="36" t="s">
        <v>93</v>
      </c>
      <c s="37">
        <v>144</v>
      </c>
      <c s="36">
        <v>0</v>
      </c>
      <c s="36">
        <f>ROUND(G303*H303,6)</f>
      </c>
      <c r="L303" s="38">
        <v>0</v>
      </c>
      <c s="32">
        <f>ROUND(ROUND(L303,2)*ROUND(G303,3),2)</f>
      </c>
      <c s="36" t="s">
        <v>184</v>
      </c>
      <c>
        <f>(M303*21)/100</f>
      </c>
      <c t="s">
        <v>28</v>
      </c>
    </row>
    <row r="304" spans="1:5" ht="12.75">
      <c r="A304" s="35" t="s">
        <v>56</v>
      </c>
      <c r="E304" s="39" t="s">
        <v>4521</v>
      </c>
    </row>
    <row r="305" spans="1:5" ht="38.25">
      <c r="A305" s="35" t="s">
        <v>57</v>
      </c>
      <c r="E305" s="42" t="s">
        <v>4522</v>
      </c>
    </row>
    <row r="306" spans="1:5" ht="12.75">
      <c r="A306" t="s">
        <v>58</v>
      </c>
      <c r="E306" s="39" t="s">
        <v>5</v>
      </c>
    </row>
    <row r="307" spans="1:16" ht="25.5">
      <c r="A307" t="s">
        <v>50</v>
      </c>
      <c s="34" t="s">
        <v>1083</v>
      </c>
      <c s="34" t="s">
        <v>4523</v>
      </c>
      <c s="35" t="s">
        <v>5</v>
      </c>
      <c s="6" t="s">
        <v>4524</v>
      </c>
      <c s="36" t="s">
        <v>93</v>
      </c>
      <c s="37">
        <v>110</v>
      </c>
      <c s="36">
        <v>0</v>
      </c>
      <c s="36">
        <f>ROUND(G307*H307,6)</f>
      </c>
      <c r="L307" s="38">
        <v>0</v>
      </c>
      <c s="32">
        <f>ROUND(ROUND(L307,2)*ROUND(G307,3),2)</f>
      </c>
      <c s="36" t="s">
        <v>55</v>
      </c>
      <c>
        <f>(M307*21)/100</f>
      </c>
      <c t="s">
        <v>28</v>
      </c>
    </row>
    <row r="308" spans="1:5" ht="25.5">
      <c r="A308" s="35" t="s">
        <v>56</v>
      </c>
      <c r="E308" s="39" t="s">
        <v>4524</v>
      </c>
    </row>
    <row r="309" spans="1:5" ht="25.5">
      <c r="A309" s="35" t="s">
        <v>57</v>
      </c>
      <c r="E309" s="40" t="s">
        <v>4525</v>
      </c>
    </row>
    <row r="310" spans="1:5" ht="12.75">
      <c r="A310" t="s">
        <v>58</v>
      </c>
      <c r="E310" s="39" t="s">
        <v>5</v>
      </c>
    </row>
    <row r="311" spans="1:16" ht="12.75">
      <c r="A311" t="s">
        <v>50</v>
      </c>
      <c s="34" t="s">
        <v>1087</v>
      </c>
      <c s="34" t="s">
        <v>4526</v>
      </c>
      <c s="35" t="s">
        <v>5</v>
      </c>
      <c s="6" t="s">
        <v>4527</v>
      </c>
      <c s="36" t="s">
        <v>54</v>
      </c>
      <c s="37">
        <v>195</v>
      </c>
      <c s="36">
        <v>0</v>
      </c>
      <c s="36">
        <f>ROUND(G311*H311,6)</f>
      </c>
      <c r="L311" s="38">
        <v>0</v>
      </c>
      <c s="32">
        <f>ROUND(ROUND(L311,2)*ROUND(G311,3),2)</f>
      </c>
      <c s="36" t="s">
        <v>184</v>
      </c>
      <c>
        <f>(M311*21)/100</f>
      </c>
      <c t="s">
        <v>28</v>
      </c>
    </row>
    <row r="312" spans="1:5" ht="12.75">
      <c r="A312" s="35" t="s">
        <v>56</v>
      </c>
      <c r="E312" s="39" t="s">
        <v>4527</v>
      </c>
    </row>
    <row r="313" spans="1:5" ht="25.5">
      <c r="A313" s="35" t="s">
        <v>57</v>
      </c>
      <c r="E313" s="40" t="s">
        <v>4528</v>
      </c>
    </row>
    <row r="314" spans="1:5" ht="12.75">
      <c r="A314" t="s">
        <v>58</v>
      </c>
      <c r="E314" s="39" t="s">
        <v>5</v>
      </c>
    </row>
    <row r="315" spans="1:16" ht="12.75">
      <c r="A315" t="s">
        <v>50</v>
      </c>
      <c s="34" t="s">
        <v>1090</v>
      </c>
      <c s="34" t="s">
        <v>4529</v>
      </c>
      <c s="35" t="s">
        <v>5</v>
      </c>
      <c s="6" t="s">
        <v>4530</v>
      </c>
      <c s="36" t="s">
        <v>54</v>
      </c>
      <c s="37">
        <v>1</v>
      </c>
      <c s="36">
        <v>0</v>
      </c>
      <c s="36">
        <f>ROUND(G315*H315,6)</f>
      </c>
      <c r="L315" s="38">
        <v>0</v>
      </c>
      <c s="32">
        <f>ROUND(ROUND(L315,2)*ROUND(G315,3),2)</f>
      </c>
      <c s="36" t="s">
        <v>184</v>
      </c>
      <c>
        <f>(M315*21)/100</f>
      </c>
      <c t="s">
        <v>28</v>
      </c>
    </row>
    <row r="316" spans="1:5" ht="12.75">
      <c r="A316" s="35" t="s">
        <v>56</v>
      </c>
      <c r="E316" s="39" t="s">
        <v>4530</v>
      </c>
    </row>
    <row r="317" spans="1:5" ht="25.5">
      <c r="A317" s="35" t="s">
        <v>57</v>
      </c>
      <c r="E317" s="40" t="s">
        <v>499</v>
      </c>
    </row>
    <row r="318" spans="1:5" ht="12.75">
      <c r="A318" t="s">
        <v>58</v>
      </c>
      <c r="E318" s="39" t="s">
        <v>5</v>
      </c>
    </row>
    <row r="319" spans="1:16" ht="12.75">
      <c r="A319" t="s">
        <v>50</v>
      </c>
      <c s="34" t="s">
        <v>1094</v>
      </c>
      <c s="34" t="s">
        <v>4531</v>
      </c>
      <c s="35" t="s">
        <v>5</v>
      </c>
      <c s="6" t="s">
        <v>4532</v>
      </c>
      <c s="36" t="s">
        <v>54</v>
      </c>
      <c s="37">
        <v>1</v>
      </c>
      <c s="36">
        <v>0</v>
      </c>
      <c s="36">
        <f>ROUND(G319*H319,6)</f>
      </c>
      <c r="L319" s="38">
        <v>0</v>
      </c>
      <c s="32">
        <f>ROUND(ROUND(L319,2)*ROUND(G319,3),2)</f>
      </c>
      <c s="36" t="s">
        <v>184</v>
      </c>
      <c>
        <f>(M319*21)/100</f>
      </c>
      <c t="s">
        <v>28</v>
      </c>
    </row>
    <row r="320" spans="1:5" ht="12.75">
      <c r="A320" s="35" t="s">
        <v>56</v>
      </c>
      <c r="E320" s="39" t="s">
        <v>4532</v>
      </c>
    </row>
    <row r="321" spans="1:5" ht="25.5">
      <c r="A321" s="35" t="s">
        <v>57</v>
      </c>
      <c r="E321" s="40" t="s">
        <v>4426</v>
      </c>
    </row>
    <row r="322" spans="1:5" ht="12.75">
      <c r="A322" t="s">
        <v>58</v>
      </c>
      <c r="E322" s="39" t="s">
        <v>5</v>
      </c>
    </row>
    <row r="323" spans="1:16" ht="12.75">
      <c r="A323" t="s">
        <v>50</v>
      </c>
      <c s="34" t="s">
        <v>1097</v>
      </c>
      <c s="34" t="s">
        <v>4533</v>
      </c>
      <c s="35" t="s">
        <v>5</v>
      </c>
      <c s="6" t="s">
        <v>4534</v>
      </c>
      <c s="36" t="s">
        <v>54</v>
      </c>
      <c s="37">
        <v>2</v>
      </c>
      <c s="36">
        <v>0</v>
      </c>
      <c s="36">
        <f>ROUND(G323*H323,6)</f>
      </c>
      <c r="L323" s="38">
        <v>0</v>
      </c>
      <c s="32">
        <f>ROUND(ROUND(L323,2)*ROUND(G323,3),2)</f>
      </c>
      <c s="36" t="s">
        <v>184</v>
      </c>
      <c>
        <f>(M323*21)/100</f>
      </c>
      <c t="s">
        <v>28</v>
      </c>
    </row>
    <row r="324" spans="1:5" ht="12.75">
      <c r="A324" s="35" t="s">
        <v>56</v>
      </c>
      <c r="E324" s="39" t="s">
        <v>4534</v>
      </c>
    </row>
    <row r="325" spans="1:5" ht="25.5">
      <c r="A325" s="35" t="s">
        <v>57</v>
      </c>
      <c r="E325" s="40" t="s">
        <v>564</v>
      </c>
    </row>
    <row r="326" spans="1:5" ht="12.75">
      <c r="A326" t="s">
        <v>58</v>
      </c>
      <c r="E326" s="39" t="s">
        <v>5</v>
      </c>
    </row>
    <row r="327" spans="1:16" ht="12.75">
      <c r="A327" t="s">
        <v>50</v>
      </c>
      <c s="34" t="s">
        <v>1100</v>
      </c>
      <c s="34" t="s">
        <v>4535</v>
      </c>
      <c s="35" t="s">
        <v>5</v>
      </c>
      <c s="6" t="s">
        <v>4536</v>
      </c>
      <c s="36" t="s">
        <v>54</v>
      </c>
      <c s="37">
        <v>2</v>
      </c>
      <c s="36">
        <v>0</v>
      </c>
      <c s="36">
        <f>ROUND(G327*H327,6)</f>
      </c>
      <c r="L327" s="38">
        <v>0</v>
      </c>
      <c s="32">
        <f>ROUND(ROUND(L327,2)*ROUND(G327,3),2)</f>
      </c>
      <c s="36" t="s">
        <v>184</v>
      </c>
      <c>
        <f>(M327*21)/100</f>
      </c>
      <c t="s">
        <v>28</v>
      </c>
    </row>
    <row r="328" spans="1:5" ht="12.75">
      <c r="A328" s="35" t="s">
        <v>56</v>
      </c>
      <c r="E328" s="39" t="s">
        <v>4536</v>
      </c>
    </row>
    <row r="329" spans="1:5" ht="25.5">
      <c r="A329" s="35" t="s">
        <v>57</v>
      </c>
      <c r="E329" s="40" t="s">
        <v>4432</v>
      </c>
    </row>
    <row r="330" spans="1:5" ht="12.75">
      <c r="A330" t="s">
        <v>58</v>
      </c>
      <c r="E330" s="39" t="s">
        <v>5</v>
      </c>
    </row>
    <row r="331" spans="1:16" ht="12.75">
      <c r="A331" t="s">
        <v>50</v>
      </c>
      <c s="34" t="s">
        <v>1103</v>
      </c>
      <c s="34" t="s">
        <v>4537</v>
      </c>
      <c s="35" t="s">
        <v>5</v>
      </c>
      <c s="6" t="s">
        <v>4538</v>
      </c>
      <c s="36" t="s">
        <v>54</v>
      </c>
      <c s="37">
        <v>5</v>
      </c>
      <c s="36">
        <v>0</v>
      </c>
      <c s="36">
        <f>ROUND(G331*H331,6)</f>
      </c>
      <c r="L331" s="38">
        <v>0</v>
      </c>
      <c s="32">
        <f>ROUND(ROUND(L331,2)*ROUND(G331,3),2)</f>
      </c>
      <c s="36" t="s">
        <v>184</v>
      </c>
      <c>
        <f>(M331*21)/100</f>
      </c>
      <c t="s">
        <v>28</v>
      </c>
    </row>
    <row r="332" spans="1:5" ht="12.75">
      <c r="A332" s="35" t="s">
        <v>56</v>
      </c>
      <c r="E332" s="39" t="s">
        <v>4538</v>
      </c>
    </row>
    <row r="333" spans="1:5" ht="25.5">
      <c r="A333" s="35" t="s">
        <v>57</v>
      </c>
      <c r="E333" s="40" t="s">
        <v>3500</v>
      </c>
    </row>
    <row r="334" spans="1:5" ht="12.75">
      <c r="A334" t="s">
        <v>58</v>
      </c>
      <c r="E334" s="39" t="s">
        <v>5</v>
      </c>
    </row>
    <row r="335" spans="1:16" ht="12.75">
      <c r="A335" t="s">
        <v>50</v>
      </c>
      <c s="34" t="s">
        <v>1106</v>
      </c>
      <c s="34" t="s">
        <v>4539</v>
      </c>
      <c s="35" t="s">
        <v>5</v>
      </c>
      <c s="6" t="s">
        <v>4540</v>
      </c>
      <c s="36" t="s">
        <v>54</v>
      </c>
      <c s="37">
        <v>2</v>
      </c>
      <c s="36">
        <v>0</v>
      </c>
      <c s="36">
        <f>ROUND(G335*H335,6)</f>
      </c>
      <c r="L335" s="38">
        <v>0</v>
      </c>
      <c s="32">
        <f>ROUND(ROUND(L335,2)*ROUND(G335,3),2)</f>
      </c>
      <c s="36" t="s">
        <v>184</v>
      </c>
      <c>
        <f>(M335*21)/100</f>
      </c>
      <c t="s">
        <v>28</v>
      </c>
    </row>
    <row r="336" spans="1:5" ht="12.75">
      <c r="A336" s="35" t="s">
        <v>56</v>
      </c>
      <c r="E336" s="39" t="s">
        <v>4540</v>
      </c>
    </row>
    <row r="337" spans="1:5" ht="25.5">
      <c r="A337" s="35" t="s">
        <v>57</v>
      </c>
      <c r="E337" s="40" t="s">
        <v>4432</v>
      </c>
    </row>
    <row r="338" spans="1:5" ht="12.75">
      <c r="A338" t="s">
        <v>58</v>
      </c>
      <c r="E338" s="39" t="s">
        <v>5</v>
      </c>
    </row>
    <row r="339" spans="1:16" ht="12.75">
      <c r="A339" t="s">
        <v>50</v>
      </c>
      <c s="34" t="s">
        <v>1109</v>
      </c>
      <c s="34" t="s">
        <v>4541</v>
      </c>
      <c s="35" t="s">
        <v>5</v>
      </c>
      <c s="6" t="s">
        <v>4542</v>
      </c>
      <c s="36" t="s">
        <v>54</v>
      </c>
      <c s="37">
        <v>1</v>
      </c>
      <c s="36">
        <v>0</v>
      </c>
      <c s="36">
        <f>ROUND(G339*H339,6)</f>
      </c>
      <c r="L339" s="38">
        <v>0</v>
      </c>
      <c s="32">
        <f>ROUND(ROUND(L339,2)*ROUND(G339,3),2)</f>
      </c>
      <c s="36" t="s">
        <v>184</v>
      </c>
      <c>
        <f>(M339*21)/100</f>
      </c>
      <c t="s">
        <v>28</v>
      </c>
    </row>
    <row r="340" spans="1:5" ht="12.75">
      <c r="A340" s="35" t="s">
        <v>56</v>
      </c>
      <c r="E340" s="39" t="s">
        <v>4542</v>
      </c>
    </row>
    <row r="341" spans="1:5" ht="25.5">
      <c r="A341" s="35" t="s">
        <v>57</v>
      </c>
      <c r="E341" s="40" t="s">
        <v>4426</v>
      </c>
    </row>
    <row r="342" spans="1:5" ht="12.75">
      <c r="A342" t="s">
        <v>58</v>
      </c>
      <c r="E342" s="39" t="s">
        <v>5</v>
      </c>
    </row>
    <row r="343" spans="1:16" ht="12.75">
      <c r="A343" t="s">
        <v>50</v>
      </c>
      <c s="34" t="s">
        <v>1113</v>
      </c>
      <c s="34" t="s">
        <v>4543</v>
      </c>
      <c s="35" t="s">
        <v>5</v>
      </c>
      <c s="6" t="s">
        <v>4544</v>
      </c>
      <c s="36" t="s">
        <v>54</v>
      </c>
      <c s="37">
        <v>1</v>
      </c>
      <c s="36">
        <v>0</v>
      </c>
      <c s="36">
        <f>ROUND(G343*H343,6)</f>
      </c>
      <c r="L343" s="38">
        <v>0</v>
      </c>
      <c s="32">
        <f>ROUND(ROUND(L343,2)*ROUND(G343,3),2)</f>
      </c>
      <c s="36" t="s">
        <v>184</v>
      </c>
      <c>
        <f>(M343*21)/100</f>
      </c>
      <c t="s">
        <v>28</v>
      </c>
    </row>
    <row r="344" spans="1:5" ht="12.75">
      <c r="A344" s="35" t="s">
        <v>56</v>
      </c>
      <c r="E344" s="39" t="s">
        <v>4544</v>
      </c>
    </row>
    <row r="345" spans="1:5" ht="25.5">
      <c r="A345" s="35" t="s">
        <v>57</v>
      </c>
      <c r="E345" s="40" t="s">
        <v>4426</v>
      </c>
    </row>
    <row r="346" spans="1:5" ht="12.75">
      <c r="A346" t="s">
        <v>58</v>
      </c>
      <c r="E346" s="39" t="s">
        <v>5</v>
      </c>
    </row>
    <row r="347" spans="1:16" ht="12.75">
      <c r="A347" t="s">
        <v>50</v>
      </c>
      <c s="34" t="s">
        <v>1116</v>
      </c>
      <c s="34" t="s">
        <v>4545</v>
      </c>
      <c s="35" t="s">
        <v>5</v>
      </c>
      <c s="6" t="s">
        <v>4546</v>
      </c>
      <c s="36" t="s">
        <v>54</v>
      </c>
      <c s="37">
        <v>1</v>
      </c>
      <c s="36">
        <v>0</v>
      </c>
      <c s="36">
        <f>ROUND(G347*H347,6)</f>
      </c>
      <c r="L347" s="38">
        <v>0</v>
      </c>
      <c s="32">
        <f>ROUND(ROUND(L347,2)*ROUND(G347,3),2)</f>
      </c>
      <c s="36" t="s">
        <v>55</v>
      </c>
      <c>
        <f>(M347*21)/100</f>
      </c>
      <c t="s">
        <v>28</v>
      </c>
    </row>
    <row r="348" spans="1:5" ht="12.75">
      <c r="A348" s="35" t="s">
        <v>56</v>
      </c>
      <c r="E348" s="39" t="s">
        <v>4546</v>
      </c>
    </row>
    <row r="349" spans="1:5" ht="25.5">
      <c r="A349" s="35" t="s">
        <v>57</v>
      </c>
      <c r="E349" s="40" t="s">
        <v>4426</v>
      </c>
    </row>
    <row r="350" spans="1:5" ht="12.75">
      <c r="A350" t="s">
        <v>58</v>
      </c>
      <c r="E350" s="39" t="s">
        <v>5</v>
      </c>
    </row>
    <row r="351" spans="1:16" ht="12.75">
      <c r="A351" t="s">
        <v>50</v>
      </c>
      <c s="34" t="s">
        <v>1119</v>
      </c>
      <c s="34" t="s">
        <v>4547</v>
      </c>
      <c s="35" t="s">
        <v>5</v>
      </c>
      <c s="6" t="s">
        <v>4548</v>
      </c>
      <c s="36" t="s">
        <v>54</v>
      </c>
      <c s="37">
        <v>195</v>
      </c>
      <c s="36">
        <v>0</v>
      </c>
      <c s="36">
        <f>ROUND(G351*H351,6)</f>
      </c>
      <c r="L351" s="38">
        <v>0</v>
      </c>
      <c s="32">
        <f>ROUND(ROUND(L351,2)*ROUND(G351,3),2)</f>
      </c>
      <c s="36" t="s">
        <v>184</v>
      </c>
      <c>
        <f>(M351*21)/100</f>
      </c>
      <c t="s">
        <v>28</v>
      </c>
    </row>
    <row r="352" spans="1:5" ht="12.75">
      <c r="A352" s="35" t="s">
        <v>56</v>
      </c>
      <c r="E352" s="39" t="s">
        <v>4548</v>
      </c>
    </row>
    <row r="353" spans="1:5" ht="25.5">
      <c r="A353" s="35" t="s">
        <v>57</v>
      </c>
      <c r="E353" s="40" t="s">
        <v>4528</v>
      </c>
    </row>
    <row r="354" spans="1:5" ht="12.75">
      <c r="A354" t="s">
        <v>58</v>
      </c>
      <c r="E354" s="39" t="s">
        <v>5</v>
      </c>
    </row>
    <row r="355" spans="1:16" ht="25.5">
      <c r="A355" t="s">
        <v>50</v>
      </c>
      <c s="34" t="s">
        <v>518</v>
      </c>
      <c s="34" t="s">
        <v>4549</v>
      </c>
      <c s="35" t="s">
        <v>5</v>
      </c>
      <c s="6" t="s">
        <v>4550</v>
      </c>
      <c s="36" t="s">
        <v>54</v>
      </c>
      <c s="37">
        <v>30</v>
      </c>
      <c s="36">
        <v>0</v>
      </c>
      <c s="36">
        <f>ROUND(G355*H355,6)</f>
      </c>
      <c r="L355" s="38">
        <v>0</v>
      </c>
      <c s="32">
        <f>ROUND(ROUND(L355,2)*ROUND(G355,3),2)</f>
      </c>
      <c s="36" t="s">
        <v>184</v>
      </c>
      <c>
        <f>(M355*21)/100</f>
      </c>
      <c t="s">
        <v>28</v>
      </c>
    </row>
    <row r="356" spans="1:5" ht="25.5">
      <c r="A356" s="35" t="s">
        <v>56</v>
      </c>
      <c r="E356" s="39" t="s">
        <v>4550</v>
      </c>
    </row>
    <row r="357" spans="1:5" ht="25.5">
      <c r="A357" s="35" t="s">
        <v>57</v>
      </c>
      <c r="E357" s="40" t="s">
        <v>4423</v>
      </c>
    </row>
    <row r="358" spans="1:5" ht="12.75">
      <c r="A358" t="s">
        <v>58</v>
      </c>
      <c r="E358" s="39" t="s">
        <v>5</v>
      </c>
    </row>
    <row r="359" spans="1:16" ht="25.5">
      <c r="A359" t="s">
        <v>50</v>
      </c>
      <c s="34" t="s">
        <v>1124</v>
      </c>
      <c s="34" t="s">
        <v>4551</v>
      </c>
      <c s="35" t="s">
        <v>5</v>
      </c>
      <c s="6" t="s">
        <v>4552</v>
      </c>
      <c s="36" t="s">
        <v>54</v>
      </c>
      <c s="37">
        <v>84</v>
      </c>
      <c s="36">
        <v>0</v>
      </c>
      <c s="36">
        <f>ROUND(G359*H359,6)</f>
      </c>
      <c r="L359" s="38">
        <v>0</v>
      </c>
      <c s="32">
        <f>ROUND(ROUND(L359,2)*ROUND(G359,3),2)</f>
      </c>
      <c s="36" t="s">
        <v>184</v>
      </c>
      <c>
        <f>(M359*21)/100</f>
      </c>
      <c t="s">
        <v>28</v>
      </c>
    </row>
    <row r="360" spans="1:5" ht="25.5">
      <c r="A360" s="35" t="s">
        <v>56</v>
      </c>
      <c r="E360" s="39" t="s">
        <v>4552</v>
      </c>
    </row>
    <row r="361" spans="1:5" ht="25.5">
      <c r="A361" s="35" t="s">
        <v>57</v>
      </c>
      <c r="E361" s="40" t="s">
        <v>4414</v>
      </c>
    </row>
    <row r="362" spans="1:5" ht="12.75">
      <c r="A362" t="s">
        <v>58</v>
      </c>
      <c r="E362" s="39" t="s">
        <v>5</v>
      </c>
    </row>
    <row r="363" spans="1:16" ht="25.5">
      <c r="A363" t="s">
        <v>50</v>
      </c>
      <c s="34" t="s">
        <v>1128</v>
      </c>
      <c s="34" t="s">
        <v>4553</v>
      </c>
      <c s="35" t="s">
        <v>5</v>
      </c>
      <c s="6" t="s">
        <v>4554</v>
      </c>
      <c s="36" t="s">
        <v>54</v>
      </c>
      <c s="37">
        <v>62</v>
      </c>
      <c s="36">
        <v>0</v>
      </c>
      <c s="36">
        <f>ROUND(G363*H363,6)</f>
      </c>
      <c r="L363" s="38">
        <v>0</v>
      </c>
      <c s="32">
        <f>ROUND(ROUND(L363,2)*ROUND(G363,3),2)</f>
      </c>
      <c s="36" t="s">
        <v>184</v>
      </c>
      <c>
        <f>(M363*21)/100</f>
      </c>
      <c t="s">
        <v>28</v>
      </c>
    </row>
    <row r="364" spans="1:5" ht="25.5">
      <c r="A364" s="35" t="s">
        <v>56</v>
      </c>
      <c r="E364" s="39" t="s">
        <v>4554</v>
      </c>
    </row>
    <row r="365" spans="1:5" ht="25.5">
      <c r="A365" s="35" t="s">
        <v>57</v>
      </c>
      <c r="E365" s="40" t="s">
        <v>4555</v>
      </c>
    </row>
    <row r="366" spans="1:5" ht="12.75">
      <c r="A366" t="s">
        <v>58</v>
      </c>
      <c r="E366" s="39" t="s">
        <v>5</v>
      </c>
    </row>
    <row r="367" spans="1:16" ht="25.5">
      <c r="A367" t="s">
        <v>50</v>
      </c>
      <c s="34" t="s">
        <v>1132</v>
      </c>
      <c s="34" t="s">
        <v>4556</v>
      </c>
      <c s="35" t="s">
        <v>5</v>
      </c>
      <c s="6" t="s">
        <v>4557</v>
      </c>
      <c s="36" t="s">
        <v>54</v>
      </c>
      <c s="37">
        <v>4</v>
      </c>
      <c s="36">
        <v>0</v>
      </c>
      <c s="36">
        <f>ROUND(G367*H367,6)</f>
      </c>
      <c r="L367" s="38">
        <v>0</v>
      </c>
      <c s="32">
        <f>ROUND(ROUND(L367,2)*ROUND(G367,3),2)</f>
      </c>
      <c s="36" t="s">
        <v>184</v>
      </c>
      <c>
        <f>(M367*21)/100</f>
      </c>
      <c t="s">
        <v>28</v>
      </c>
    </row>
    <row r="368" spans="1:5" ht="25.5">
      <c r="A368" s="35" t="s">
        <v>56</v>
      </c>
      <c r="E368" s="39" t="s">
        <v>4557</v>
      </c>
    </row>
    <row r="369" spans="1:5" ht="25.5">
      <c r="A369" s="35" t="s">
        <v>57</v>
      </c>
      <c r="E369" s="40" t="s">
        <v>4446</v>
      </c>
    </row>
    <row r="370" spans="1:5" ht="12.75">
      <c r="A370" t="s">
        <v>58</v>
      </c>
      <c r="E370" s="39" t="s">
        <v>5</v>
      </c>
    </row>
    <row r="371" spans="1:16" ht="25.5">
      <c r="A371" t="s">
        <v>50</v>
      </c>
      <c s="34" t="s">
        <v>1136</v>
      </c>
      <c s="34" t="s">
        <v>4558</v>
      </c>
      <c s="35" t="s">
        <v>5</v>
      </c>
      <c s="6" t="s">
        <v>4559</v>
      </c>
      <c s="36" t="s">
        <v>54</v>
      </c>
      <c s="37">
        <v>6</v>
      </c>
      <c s="36">
        <v>0</v>
      </c>
      <c s="36">
        <f>ROUND(G371*H371,6)</f>
      </c>
      <c r="L371" s="38">
        <v>0</v>
      </c>
      <c s="32">
        <f>ROUND(ROUND(L371,2)*ROUND(G371,3),2)</f>
      </c>
      <c s="36" t="s">
        <v>184</v>
      </c>
      <c>
        <f>(M371*21)/100</f>
      </c>
      <c t="s">
        <v>28</v>
      </c>
    </row>
    <row r="372" spans="1:5" ht="25.5">
      <c r="A372" s="35" t="s">
        <v>56</v>
      </c>
      <c r="E372" s="39" t="s">
        <v>4559</v>
      </c>
    </row>
    <row r="373" spans="1:5" ht="25.5">
      <c r="A373" s="35" t="s">
        <v>57</v>
      </c>
      <c r="E373" s="40" t="s">
        <v>4455</v>
      </c>
    </row>
    <row r="374" spans="1:5" ht="12.75">
      <c r="A374" t="s">
        <v>58</v>
      </c>
      <c r="E374" s="39" t="s">
        <v>5</v>
      </c>
    </row>
    <row r="375" spans="1:16" ht="25.5">
      <c r="A375" t="s">
        <v>50</v>
      </c>
      <c s="34" t="s">
        <v>1138</v>
      </c>
      <c s="34" t="s">
        <v>4560</v>
      </c>
      <c s="35" t="s">
        <v>5</v>
      </c>
      <c s="6" t="s">
        <v>4561</v>
      </c>
      <c s="36" t="s">
        <v>54</v>
      </c>
      <c s="37">
        <v>10</v>
      </c>
      <c s="36">
        <v>0</v>
      </c>
      <c s="36">
        <f>ROUND(G375*H375,6)</f>
      </c>
      <c r="L375" s="38">
        <v>0</v>
      </c>
      <c s="32">
        <f>ROUND(ROUND(L375,2)*ROUND(G375,3),2)</f>
      </c>
      <c s="36" t="s">
        <v>184</v>
      </c>
      <c>
        <f>(M375*21)/100</f>
      </c>
      <c t="s">
        <v>28</v>
      </c>
    </row>
    <row r="376" spans="1:5" ht="25.5">
      <c r="A376" s="35" t="s">
        <v>56</v>
      </c>
      <c r="E376" s="39" t="s">
        <v>4561</v>
      </c>
    </row>
    <row r="377" spans="1:5" ht="25.5">
      <c r="A377" s="35" t="s">
        <v>57</v>
      </c>
      <c r="E377" s="40" t="s">
        <v>4562</v>
      </c>
    </row>
    <row r="378" spans="1:5" ht="12.75">
      <c r="A378" t="s">
        <v>58</v>
      </c>
      <c r="E378" s="39" t="s">
        <v>5</v>
      </c>
    </row>
    <row r="379" spans="1:16" ht="12.75">
      <c r="A379" t="s">
        <v>50</v>
      </c>
      <c s="34" t="s">
        <v>1141</v>
      </c>
      <c s="34" t="s">
        <v>4563</v>
      </c>
      <c s="35" t="s">
        <v>5</v>
      </c>
      <c s="6" t="s">
        <v>4564</v>
      </c>
      <c s="36" t="s">
        <v>54</v>
      </c>
      <c s="37">
        <v>6</v>
      </c>
      <c s="36">
        <v>0</v>
      </c>
      <c s="36">
        <f>ROUND(G379*H379,6)</f>
      </c>
      <c r="L379" s="38">
        <v>0</v>
      </c>
      <c s="32">
        <f>ROUND(ROUND(L379,2)*ROUND(G379,3),2)</f>
      </c>
      <c s="36" t="s">
        <v>55</v>
      </c>
      <c>
        <f>(M379*21)/100</f>
      </c>
      <c t="s">
        <v>28</v>
      </c>
    </row>
    <row r="380" spans="1:5" ht="12.75">
      <c r="A380" s="35" t="s">
        <v>56</v>
      </c>
      <c r="E380" s="39" t="s">
        <v>4564</v>
      </c>
    </row>
    <row r="381" spans="1:5" ht="25.5">
      <c r="A381" s="35" t="s">
        <v>57</v>
      </c>
      <c r="E381" s="40" t="s">
        <v>4455</v>
      </c>
    </row>
    <row r="382" spans="1:5" ht="12.75">
      <c r="A382" t="s">
        <v>58</v>
      </c>
      <c r="E382" s="39" t="s">
        <v>5</v>
      </c>
    </row>
    <row r="383" spans="1:16" ht="12.75">
      <c r="A383" t="s">
        <v>50</v>
      </c>
      <c s="34" t="s">
        <v>1145</v>
      </c>
      <c s="34" t="s">
        <v>4565</v>
      </c>
      <c s="35" t="s">
        <v>5</v>
      </c>
      <c s="6" t="s">
        <v>4566</v>
      </c>
      <c s="36" t="s">
        <v>54</v>
      </c>
      <c s="37">
        <v>8</v>
      </c>
      <c s="36">
        <v>0</v>
      </c>
      <c s="36">
        <f>ROUND(G383*H383,6)</f>
      </c>
      <c r="L383" s="38">
        <v>0</v>
      </c>
      <c s="32">
        <f>ROUND(ROUND(L383,2)*ROUND(G383,3),2)</f>
      </c>
      <c s="36" t="s">
        <v>184</v>
      </c>
      <c>
        <f>(M383*21)/100</f>
      </c>
      <c t="s">
        <v>28</v>
      </c>
    </row>
    <row r="384" spans="1:5" ht="12.75">
      <c r="A384" s="35" t="s">
        <v>56</v>
      </c>
      <c r="E384" s="39" t="s">
        <v>4566</v>
      </c>
    </row>
    <row r="385" spans="1:5" ht="25.5">
      <c r="A385" s="35" t="s">
        <v>57</v>
      </c>
      <c r="E385" s="40" t="s">
        <v>4420</v>
      </c>
    </row>
    <row r="386" spans="1:5" ht="12.75">
      <c r="A386" t="s">
        <v>58</v>
      </c>
      <c r="E386" s="39" t="s">
        <v>5</v>
      </c>
    </row>
    <row r="387" spans="1:16" ht="25.5">
      <c r="A387" t="s">
        <v>50</v>
      </c>
      <c s="34" t="s">
        <v>1148</v>
      </c>
      <c s="34" t="s">
        <v>4567</v>
      </c>
      <c s="35" t="s">
        <v>5</v>
      </c>
      <c s="6" t="s">
        <v>4568</v>
      </c>
      <c s="36" t="s">
        <v>54</v>
      </c>
      <c s="37">
        <v>7</v>
      </c>
      <c s="36">
        <v>0</v>
      </c>
      <c s="36">
        <f>ROUND(G387*H387,6)</f>
      </c>
      <c r="L387" s="38">
        <v>0</v>
      </c>
      <c s="32">
        <f>ROUND(ROUND(L387,2)*ROUND(G387,3),2)</f>
      </c>
      <c s="36" t="s">
        <v>184</v>
      </c>
      <c>
        <f>(M387*21)/100</f>
      </c>
      <c t="s">
        <v>28</v>
      </c>
    </row>
    <row r="388" spans="1:5" ht="25.5">
      <c r="A388" s="35" t="s">
        <v>56</v>
      </c>
      <c r="E388" s="39" t="s">
        <v>4568</v>
      </c>
    </row>
    <row r="389" spans="1:5" ht="25.5">
      <c r="A389" s="35" t="s">
        <v>57</v>
      </c>
      <c r="E389" s="40" t="s">
        <v>4569</v>
      </c>
    </row>
    <row r="390" spans="1:5" ht="12.75">
      <c r="A390" t="s">
        <v>58</v>
      </c>
      <c r="E390" s="39" t="s">
        <v>5</v>
      </c>
    </row>
    <row r="391" spans="1:16" ht="12.75">
      <c r="A391" t="s">
        <v>50</v>
      </c>
      <c s="34" t="s">
        <v>1151</v>
      </c>
      <c s="34" t="s">
        <v>4570</v>
      </c>
      <c s="35" t="s">
        <v>5</v>
      </c>
      <c s="6" t="s">
        <v>4571</v>
      </c>
      <c s="36" t="s">
        <v>54</v>
      </c>
      <c s="37">
        <v>1</v>
      </c>
      <c s="36">
        <v>0</v>
      </c>
      <c s="36">
        <f>ROUND(G391*H391,6)</f>
      </c>
      <c r="L391" s="38">
        <v>0</v>
      </c>
      <c s="32">
        <f>ROUND(ROUND(L391,2)*ROUND(G391,3),2)</f>
      </c>
      <c s="36" t="s">
        <v>184</v>
      </c>
      <c>
        <f>(M391*21)/100</f>
      </c>
      <c t="s">
        <v>28</v>
      </c>
    </row>
    <row r="392" spans="1:5" ht="12.75">
      <c r="A392" s="35" t="s">
        <v>56</v>
      </c>
      <c r="E392" s="39" t="s">
        <v>4571</v>
      </c>
    </row>
    <row r="393" spans="1:5" ht="25.5">
      <c r="A393" s="35" t="s">
        <v>57</v>
      </c>
      <c r="E393" s="40" t="s">
        <v>4426</v>
      </c>
    </row>
    <row r="394" spans="1:5" ht="12.75">
      <c r="A394" t="s">
        <v>58</v>
      </c>
      <c r="E394" s="39" t="s">
        <v>5</v>
      </c>
    </row>
    <row r="395" spans="1:16" ht="12.75">
      <c r="A395" t="s">
        <v>50</v>
      </c>
      <c s="34" t="s">
        <v>1154</v>
      </c>
      <c s="34" t="s">
        <v>4572</v>
      </c>
      <c s="35" t="s">
        <v>5</v>
      </c>
      <c s="6" t="s">
        <v>4573</v>
      </c>
      <c s="36" t="s">
        <v>54</v>
      </c>
      <c s="37">
        <v>36</v>
      </c>
      <c s="36">
        <v>0</v>
      </c>
      <c s="36">
        <f>ROUND(G395*H395,6)</f>
      </c>
      <c r="L395" s="38">
        <v>0</v>
      </c>
      <c s="32">
        <f>ROUND(ROUND(L395,2)*ROUND(G395,3),2)</f>
      </c>
      <c s="36" t="s">
        <v>184</v>
      </c>
      <c>
        <f>(M395*21)/100</f>
      </c>
      <c t="s">
        <v>28</v>
      </c>
    </row>
    <row r="396" spans="1:5" ht="12.75">
      <c r="A396" s="35" t="s">
        <v>56</v>
      </c>
      <c r="E396" s="39" t="s">
        <v>4573</v>
      </c>
    </row>
    <row r="397" spans="1:5" ht="25.5">
      <c r="A397" s="35" t="s">
        <v>57</v>
      </c>
      <c r="E397" s="40" t="s">
        <v>4574</v>
      </c>
    </row>
    <row r="398" spans="1:5" ht="12.75">
      <c r="A398" t="s">
        <v>58</v>
      </c>
      <c r="E398" s="39" t="s">
        <v>5</v>
      </c>
    </row>
    <row r="399" spans="1:16" ht="12.75">
      <c r="A399" t="s">
        <v>50</v>
      </c>
      <c s="34" t="s">
        <v>1158</v>
      </c>
      <c s="34" t="s">
        <v>4575</v>
      </c>
      <c s="35" t="s">
        <v>5</v>
      </c>
      <c s="6" t="s">
        <v>4576</v>
      </c>
      <c s="36" t="s">
        <v>54</v>
      </c>
      <c s="37">
        <v>17</v>
      </c>
      <c s="36">
        <v>0</v>
      </c>
      <c s="36">
        <f>ROUND(G399*H399,6)</f>
      </c>
      <c r="L399" s="38">
        <v>0</v>
      </c>
      <c s="32">
        <f>ROUND(ROUND(L399,2)*ROUND(G399,3),2)</f>
      </c>
      <c s="36" t="s">
        <v>184</v>
      </c>
      <c>
        <f>(M399*21)/100</f>
      </c>
      <c t="s">
        <v>28</v>
      </c>
    </row>
    <row r="400" spans="1:5" ht="12.75">
      <c r="A400" s="35" t="s">
        <v>56</v>
      </c>
      <c r="E400" s="39" t="s">
        <v>4576</v>
      </c>
    </row>
    <row r="401" spans="1:5" ht="25.5">
      <c r="A401" s="35" t="s">
        <v>57</v>
      </c>
      <c r="E401" s="40" t="s">
        <v>4577</v>
      </c>
    </row>
    <row r="402" spans="1:5" ht="12.75">
      <c r="A402" t="s">
        <v>58</v>
      </c>
      <c r="E402" s="39" t="s">
        <v>5</v>
      </c>
    </row>
    <row r="403" spans="1:16" ht="12.75">
      <c r="A403" t="s">
        <v>50</v>
      </c>
      <c s="34" t="s">
        <v>1161</v>
      </c>
      <c s="34" t="s">
        <v>4578</v>
      </c>
      <c s="35" t="s">
        <v>5</v>
      </c>
      <c s="6" t="s">
        <v>4579</v>
      </c>
      <c s="36" t="s">
        <v>54</v>
      </c>
      <c s="37">
        <v>3</v>
      </c>
      <c s="36">
        <v>0</v>
      </c>
      <c s="36">
        <f>ROUND(G403*H403,6)</f>
      </c>
      <c r="L403" s="38">
        <v>0</v>
      </c>
      <c s="32">
        <f>ROUND(ROUND(L403,2)*ROUND(G403,3),2)</f>
      </c>
      <c s="36" t="s">
        <v>184</v>
      </c>
      <c>
        <f>(M403*21)/100</f>
      </c>
      <c t="s">
        <v>28</v>
      </c>
    </row>
    <row r="404" spans="1:5" ht="12.75">
      <c r="A404" s="35" t="s">
        <v>56</v>
      </c>
      <c r="E404" s="39" t="s">
        <v>4579</v>
      </c>
    </row>
    <row r="405" spans="1:5" ht="25.5">
      <c r="A405" s="35" t="s">
        <v>57</v>
      </c>
      <c r="E405" s="40" t="s">
        <v>4435</v>
      </c>
    </row>
    <row r="406" spans="1:5" ht="12.75">
      <c r="A406" t="s">
        <v>58</v>
      </c>
      <c r="E406" s="39" t="s">
        <v>5</v>
      </c>
    </row>
    <row r="407" spans="1:16" ht="12.75">
      <c r="A407" t="s">
        <v>50</v>
      </c>
      <c s="34" t="s">
        <v>1164</v>
      </c>
      <c s="34" t="s">
        <v>4580</v>
      </c>
      <c s="35" t="s">
        <v>5</v>
      </c>
      <c s="6" t="s">
        <v>4581</v>
      </c>
      <c s="36" t="s">
        <v>54</v>
      </c>
      <c s="37">
        <v>4</v>
      </c>
      <c s="36">
        <v>0</v>
      </c>
      <c s="36">
        <f>ROUND(G407*H407,6)</f>
      </c>
      <c r="L407" s="38">
        <v>0</v>
      </c>
      <c s="32">
        <f>ROUND(ROUND(L407,2)*ROUND(G407,3),2)</f>
      </c>
      <c s="36" t="s">
        <v>184</v>
      </c>
      <c>
        <f>(M407*21)/100</f>
      </c>
      <c t="s">
        <v>28</v>
      </c>
    </row>
    <row r="408" spans="1:5" ht="12.75">
      <c r="A408" s="35" t="s">
        <v>56</v>
      </c>
      <c r="E408" s="39" t="s">
        <v>4581</v>
      </c>
    </row>
    <row r="409" spans="1:5" ht="25.5">
      <c r="A409" s="35" t="s">
        <v>57</v>
      </c>
      <c r="E409" s="40" t="s">
        <v>4446</v>
      </c>
    </row>
    <row r="410" spans="1:5" ht="12.75">
      <c r="A410" t="s">
        <v>58</v>
      </c>
      <c r="E410" s="39" t="s">
        <v>5</v>
      </c>
    </row>
    <row r="411" spans="1:16" ht="12.75">
      <c r="A411" t="s">
        <v>50</v>
      </c>
      <c s="34" t="s">
        <v>1167</v>
      </c>
      <c s="34" t="s">
        <v>4582</v>
      </c>
      <c s="35" t="s">
        <v>5</v>
      </c>
      <c s="6" t="s">
        <v>4583</v>
      </c>
      <c s="36" t="s">
        <v>54</v>
      </c>
      <c s="37">
        <v>8</v>
      </c>
      <c s="36">
        <v>0</v>
      </c>
      <c s="36">
        <f>ROUND(G411*H411,6)</f>
      </c>
      <c r="L411" s="38">
        <v>0</v>
      </c>
      <c s="32">
        <f>ROUND(ROUND(L411,2)*ROUND(G411,3),2)</f>
      </c>
      <c s="36" t="s">
        <v>184</v>
      </c>
      <c>
        <f>(M411*21)/100</f>
      </c>
      <c t="s">
        <v>28</v>
      </c>
    </row>
    <row r="412" spans="1:5" ht="12.75">
      <c r="A412" s="35" t="s">
        <v>56</v>
      </c>
      <c r="E412" s="39" t="s">
        <v>4583</v>
      </c>
    </row>
    <row r="413" spans="1:5" ht="25.5">
      <c r="A413" s="35" t="s">
        <v>57</v>
      </c>
      <c r="E413" s="40" t="s">
        <v>4420</v>
      </c>
    </row>
    <row r="414" spans="1:5" ht="12.75">
      <c r="A414" t="s">
        <v>58</v>
      </c>
      <c r="E414" s="39" t="s">
        <v>5</v>
      </c>
    </row>
    <row r="415" spans="1:16" ht="12.75">
      <c r="A415" t="s">
        <v>50</v>
      </c>
      <c s="34" t="s">
        <v>1171</v>
      </c>
      <c s="34" t="s">
        <v>4584</v>
      </c>
      <c s="35" t="s">
        <v>5</v>
      </c>
      <c s="6" t="s">
        <v>4585</v>
      </c>
      <c s="36" t="s">
        <v>54</v>
      </c>
      <c s="37">
        <v>20</v>
      </c>
      <c s="36">
        <v>0</v>
      </c>
      <c s="36">
        <f>ROUND(G415*H415,6)</f>
      </c>
      <c r="L415" s="38">
        <v>0</v>
      </c>
      <c s="32">
        <f>ROUND(ROUND(L415,2)*ROUND(G415,3),2)</f>
      </c>
      <c s="36" t="s">
        <v>184</v>
      </c>
      <c>
        <f>(M415*21)/100</f>
      </c>
      <c t="s">
        <v>28</v>
      </c>
    </row>
    <row r="416" spans="1:5" ht="12.75">
      <c r="A416" s="35" t="s">
        <v>56</v>
      </c>
      <c r="E416" s="39" t="s">
        <v>4585</v>
      </c>
    </row>
    <row r="417" spans="1:5" ht="25.5">
      <c r="A417" s="35" t="s">
        <v>57</v>
      </c>
      <c r="E417" s="40" t="s">
        <v>4586</v>
      </c>
    </row>
    <row r="418" spans="1:5" ht="12.75">
      <c r="A418" t="s">
        <v>58</v>
      </c>
      <c r="E418" s="39" t="s">
        <v>5</v>
      </c>
    </row>
    <row r="419" spans="1:16" ht="12.75">
      <c r="A419" t="s">
        <v>50</v>
      </c>
      <c s="34" t="s">
        <v>1175</v>
      </c>
      <c s="34" t="s">
        <v>4587</v>
      </c>
      <c s="35" t="s">
        <v>5</v>
      </c>
      <c s="6" t="s">
        <v>4588</v>
      </c>
      <c s="36" t="s">
        <v>54</v>
      </c>
      <c s="37">
        <v>2</v>
      </c>
      <c s="36">
        <v>0</v>
      </c>
      <c s="36">
        <f>ROUND(G419*H419,6)</f>
      </c>
      <c r="L419" s="38">
        <v>0</v>
      </c>
      <c s="32">
        <f>ROUND(ROUND(L419,2)*ROUND(G419,3),2)</f>
      </c>
      <c s="36" t="s">
        <v>184</v>
      </c>
      <c>
        <f>(M419*21)/100</f>
      </c>
      <c t="s">
        <v>28</v>
      </c>
    </row>
    <row r="420" spans="1:5" ht="12.75">
      <c r="A420" s="35" t="s">
        <v>56</v>
      </c>
      <c r="E420" s="39" t="s">
        <v>4588</v>
      </c>
    </row>
    <row r="421" spans="1:5" ht="25.5">
      <c r="A421" s="35" t="s">
        <v>57</v>
      </c>
      <c r="E421" s="40" t="s">
        <v>4432</v>
      </c>
    </row>
    <row r="422" spans="1:5" ht="12.75">
      <c r="A422" t="s">
        <v>58</v>
      </c>
      <c r="E422" s="39" t="s">
        <v>5</v>
      </c>
    </row>
    <row r="423" spans="1:16" ht="12.75">
      <c r="A423" t="s">
        <v>50</v>
      </c>
      <c s="34" t="s">
        <v>1179</v>
      </c>
      <c s="34" t="s">
        <v>4589</v>
      </c>
      <c s="35" t="s">
        <v>5</v>
      </c>
      <c s="6" t="s">
        <v>4590</v>
      </c>
      <c s="36" t="s">
        <v>54</v>
      </c>
      <c s="37">
        <v>1</v>
      </c>
      <c s="36">
        <v>0</v>
      </c>
      <c s="36">
        <f>ROUND(G423*H423,6)</f>
      </c>
      <c r="L423" s="38">
        <v>0</v>
      </c>
      <c s="32">
        <f>ROUND(ROUND(L423,2)*ROUND(G423,3),2)</f>
      </c>
      <c s="36" t="s">
        <v>184</v>
      </c>
      <c>
        <f>(M423*21)/100</f>
      </c>
      <c t="s">
        <v>28</v>
      </c>
    </row>
    <row r="424" spans="1:5" ht="12.75">
      <c r="A424" s="35" t="s">
        <v>56</v>
      </c>
      <c r="E424" s="39" t="s">
        <v>4590</v>
      </c>
    </row>
    <row r="425" spans="1:5" ht="25.5">
      <c r="A425" s="35" t="s">
        <v>57</v>
      </c>
      <c r="E425" s="40" t="s">
        <v>4426</v>
      </c>
    </row>
    <row r="426" spans="1:5" ht="12.75">
      <c r="A426" t="s">
        <v>58</v>
      </c>
      <c r="E426" s="39" t="s">
        <v>5</v>
      </c>
    </row>
    <row r="427" spans="1:16" ht="12.75">
      <c r="A427" t="s">
        <v>50</v>
      </c>
      <c s="34" t="s">
        <v>1183</v>
      </c>
      <c s="34" t="s">
        <v>4591</v>
      </c>
      <c s="35" t="s">
        <v>5</v>
      </c>
      <c s="6" t="s">
        <v>4592</v>
      </c>
      <c s="36" t="s">
        <v>54</v>
      </c>
      <c s="37">
        <v>2</v>
      </c>
      <c s="36">
        <v>0</v>
      </c>
      <c s="36">
        <f>ROUND(G427*H427,6)</f>
      </c>
      <c r="L427" s="38">
        <v>0</v>
      </c>
      <c s="32">
        <f>ROUND(ROUND(L427,2)*ROUND(G427,3),2)</f>
      </c>
      <c s="36" t="s">
        <v>184</v>
      </c>
      <c>
        <f>(M427*21)/100</f>
      </c>
      <c t="s">
        <v>28</v>
      </c>
    </row>
    <row r="428" spans="1:5" ht="12.75">
      <c r="A428" s="35" t="s">
        <v>56</v>
      </c>
      <c r="E428" s="39" t="s">
        <v>4592</v>
      </c>
    </row>
    <row r="429" spans="1:5" ht="25.5">
      <c r="A429" s="35" t="s">
        <v>57</v>
      </c>
      <c r="E429" s="40" t="s">
        <v>4432</v>
      </c>
    </row>
    <row r="430" spans="1:5" ht="12.75">
      <c r="A430" t="s">
        <v>58</v>
      </c>
      <c r="E430" s="39" t="s">
        <v>5</v>
      </c>
    </row>
    <row r="431" spans="1:16" ht="12.75">
      <c r="A431" t="s">
        <v>50</v>
      </c>
      <c s="34" t="s">
        <v>1187</v>
      </c>
      <c s="34" t="s">
        <v>4593</v>
      </c>
      <c s="35" t="s">
        <v>5</v>
      </c>
      <c s="6" t="s">
        <v>4594</v>
      </c>
      <c s="36" t="s">
        <v>54</v>
      </c>
      <c s="37">
        <v>8</v>
      </c>
      <c s="36">
        <v>0</v>
      </c>
      <c s="36">
        <f>ROUND(G431*H431,6)</f>
      </c>
      <c r="L431" s="38">
        <v>0</v>
      </c>
      <c s="32">
        <f>ROUND(ROUND(L431,2)*ROUND(G431,3),2)</f>
      </c>
      <c s="36" t="s">
        <v>184</v>
      </c>
      <c>
        <f>(M431*21)/100</f>
      </c>
      <c t="s">
        <v>28</v>
      </c>
    </row>
    <row r="432" spans="1:5" ht="12.75">
      <c r="A432" s="35" t="s">
        <v>56</v>
      </c>
      <c r="E432" s="39" t="s">
        <v>4594</v>
      </c>
    </row>
    <row r="433" spans="1:5" ht="25.5">
      <c r="A433" s="35" t="s">
        <v>57</v>
      </c>
      <c r="E433" s="40" t="s">
        <v>4420</v>
      </c>
    </row>
    <row r="434" spans="1:5" ht="12.75">
      <c r="A434" t="s">
        <v>58</v>
      </c>
      <c r="E434" s="39" t="s">
        <v>5</v>
      </c>
    </row>
    <row r="435" spans="1:16" ht="12.75">
      <c r="A435" t="s">
        <v>50</v>
      </c>
      <c s="34" t="s">
        <v>1190</v>
      </c>
      <c s="34" t="s">
        <v>4595</v>
      </c>
      <c s="35" t="s">
        <v>5</v>
      </c>
      <c s="6" t="s">
        <v>4596</v>
      </c>
      <c s="36" t="s">
        <v>54</v>
      </c>
      <c s="37">
        <v>2</v>
      </c>
      <c s="36">
        <v>0</v>
      </c>
      <c s="36">
        <f>ROUND(G435*H435,6)</f>
      </c>
      <c r="L435" s="38">
        <v>0</v>
      </c>
      <c s="32">
        <f>ROUND(ROUND(L435,2)*ROUND(G435,3),2)</f>
      </c>
      <c s="36" t="s">
        <v>184</v>
      </c>
      <c>
        <f>(M435*21)/100</f>
      </c>
      <c t="s">
        <v>28</v>
      </c>
    </row>
    <row r="436" spans="1:5" ht="12.75">
      <c r="A436" s="35" t="s">
        <v>56</v>
      </c>
      <c r="E436" s="39" t="s">
        <v>4596</v>
      </c>
    </row>
    <row r="437" spans="1:5" ht="25.5">
      <c r="A437" s="35" t="s">
        <v>57</v>
      </c>
      <c r="E437" s="40" t="s">
        <v>4432</v>
      </c>
    </row>
    <row r="438" spans="1:5" ht="12.75">
      <c r="A438" t="s">
        <v>58</v>
      </c>
      <c r="E438" s="39" t="s">
        <v>5</v>
      </c>
    </row>
    <row r="439" spans="1:16" ht="12.75">
      <c r="A439" t="s">
        <v>50</v>
      </c>
      <c s="34" t="s">
        <v>1193</v>
      </c>
      <c s="34" t="s">
        <v>4597</v>
      </c>
      <c s="35" t="s">
        <v>5</v>
      </c>
      <c s="6" t="s">
        <v>4598</v>
      </c>
      <c s="36" t="s">
        <v>54</v>
      </c>
      <c s="37">
        <v>1</v>
      </c>
      <c s="36">
        <v>0</v>
      </c>
      <c s="36">
        <f>ROUND(G439*H439,6)</f>
      </c>
      <c r="L439" s="38">
        <v>0</v>
      </c>
      <c s="32">
        <f>ROUND(ROUND(L439,2)*ROUND(G439,3),2)</f>
      </c>
      <c s="36" t="s">
        <v>184</v>
      </c>
      <c>
        <f>(M439*21)/100</f>
      </c>
      <c t="s">
        <v>28</v>
      </c>
    </row>
    <row r="440" spans="1:5" ht="12.75">
      <c r="A440" s="35" t="s">
        <v>56</v>
      </c>
      <c r="E440" s="39" t="s">
        <v>4598</v>
      </c>
    </row>
    <row r="441" spans="1:5" ht="25.5">
      <c r="A441" s="35" t="s">
        <v>57</v>
      </c>
      <c r="E441" s="40" t="s">
        <v>4426</v>
      </c>
    </row>
    <row r="442" spans="1:5" ht="12.75">
      <c r="A442" t="s">
        <v>58</v>
      </c>
      <c r="E442" s="39" t="s">
        <v>5</v>
      </c>
    </row>
    <row r="443" spans="1:16" ht="12.75">
      <c r="A443" t="s">
        <v>50</v>
      </c>
      <c s="34" t="s">
        <v>1196</v>
      </c>
      <c s="34" t="s">
        <v>4599</v>
      </c>
      <c s="35" t="s">
        <v>5</v>
      </c>
      <c s="6" t="s">
        <v>4600</v>
      </c>
      <c s="36" t="s">
        <v>54</v>
      </c>
      <c s="37">
        <v>2</v>
      </c>
      <c s="36">
        <v>0</v>
      </c>
      <c s="36">
        <f>ROUND(G443*H443,6)</f>
      </c>
      <c r="L443" s="38">
        <v>0</v>
      </c>
      <c s="32">
        <f>ROUND(ROUND(L443,2)*ROUND(G443,3),2)</f>
      </c>
      <c s="36" t="s">
        <v>184</v>
      </c>
      <c>
        <f>(M443*21)/100</f>
      </c>
      <c t="s">
        <v>28</v>
      </c>
    </row>
    <row r="444" spans="1:5" ht="12.75">
      <c r="A444" s="35" t="s">
        <v>56</v>
      </c>
      <c r="E444" s="39" t="s">
        <v>4600</v>
      </c>
    </row>
    <row r="445" spans="1:5" ht="25.5">
      <c r="A445" s="35" t="s">
        <v>57</v>
      </c>
      <c r="E445" s="40" t="s">
        <v>4432</v>
      </c>
    </row>
    <row r="446" spans="1:5" ht="12.75">
      <c r="A446" t="s">
        <v>58</v>
      </c>
      <c r="E446" s="39" t="s">
        <v>5</v>
      </c>
    </row>
    <row r="447" spans="1:16" ht="12.75">
      <c r="A447" t="s">
        <v>50</v>
      </c>
      <c s="34" t="s">
        <v>1199</v>
      </c>
      <c s="34" t="s">
        <v>4601</v>
      </c>
      <c s="35" t="s">
        <v>5</v>
      </c>
      <c s="6" t="s">
        <v>4602</v>
      </c>
      <c s="36" t="s">
        <v>54</v>
      </c>
      <c s="37">
        <v>4</v>
      </c>
      <c s="36">
        <v>0</v>
      </c>
      <c s="36">
        <f>ROUND(G447*H447,6)</f>
      </c>
      <c r="L447" s="38">
        <v>0</v>
      </c>
      <c s="32">
        <f>ROUND(ROUND(L447,2)*ROUND(G447,3),2)</f>
      </c>
      <c s="36" t="s">
        <v>184</v>
      </c>
      <c>
        <f>(M447*21)/100</f>
      </c>
      <c t="s">
        <v>28</v>
      </c>
    </row>
    <row r="448" spans="1:5" ht="12.75">
      <c r="A448" s="35" t="s">
        <v>56</v>
      </c>
      <c r="E448" s="39" t="s">
        <v>4602</v>
      </c>
    </row>
    <row r="449" spans="1:5" ht="25.5">
      <c r="A449" s="35" t="s">
        <v>57</v>
      </c>
      <c r="E449" s="40" t="s">
        <v>4446</v>
      </c>
    </row>
    <row r="450" spans="1:5" ht="12.75">
      <c r="A450" t="s">
        <v>58</v>
      </c>
      <c r="E450" s="39" t="s">
        <v>5</v>
      </c>
    </row>
    <row r="451" spans="1:16" ht="12.75">
      <c r="A451" t="s">
        <v>50</v>
      </c>
      <c s="34" t="s">
        <v>1202</v>
      </c>
      <c s="34" t="s">
        <v>4603</v>
      </c>
      <c s="35" t="s">
        <v>5</v>
      </c>
      <c s="6" t="s">
        <v>4604</v>
      </c>
      <c s="36" t="s">
        <v>54</v>
      </c>
      <c s="37">
        <v>2</v>
      </c>
      <c s="36">
        <v>0</v>
      </c>
      <c s="36">
        <f>ROUND(G451*H451,6)</f>
      </c>
      <c r="L451" s="38">
        <v>0</v>
      </c>
      <c s="32">
        <f>ROUND(ROUND(L451,2)*ROUND(G451,3),2)</f>
      </c>
      <c s="36" t="s">
        <v>184</v>
      </c>
      <c>
        <f>(M451*21)/100</f>
      </c>
      <c t="s">
        <v>28</v>
      </c>
    </row>
    <row r="452" spans="1:5" ht="12.75">
      <c r="A452" s="35" t="s">
        <v>56</v>
      </c>
      <c r="E452" s="39" t="s">
        <v>4604</v>
      </c>
    </row>
    <row r="453" spans="1:5" ht="25.5">
      <c r="A453" s="35" t="s">
        <v>57</v>
      </c>
      <c r="E453" s="40" t="s">
        <v>4432</v>
      </c>
    </row>
    <row r="454" spans="1:5" ht="12.75">
      <c r="A454" t="s">
        <v>58</v>
      </c>
      <c r="E454" s="39" t="s">
        <v>5</v>
      </c>
    </row>
    <row r="455" spans="1:16" ht="12.75">
      <c r="A455" t="s">
        <v>50</v>
      </c>
      <c s="34" t="s">
        <v>3720</v>
      </c>
      <c s="34" t="s">
        <v>4605</v>
      </c>
      <c s="35" t="s">
        <v>5</v>
      </c>
      <c s="6" t="s">
        <v>4606</v>
      </c>
      <c s="36" t="s">
        <v>54</v>
      </c>
      <c s="37">
        <v>2</v>
      </c>
      <c s="36">
        <v>0</v>
      </c>
      <c s="36">
        <f>ROUND(G455*H455,6)</f>
      </c>
      <c r="L455" s="38">
        <v>0</v>
      </c>
      <c s="32">
        <f>ROUND(ROUND(L455,2)*ROUND(G455,3),2)</f>
      </c>
      <c s="36" t="s">
        <v>184</v>
      </c>
      <c>
        <f>(M455*21)/100</f>
      </c>
      <c t="s">
        <v>28</v>
      </c>
    </row>
    <row r="456" spans="1:5" ht="12.75">
      <c r="A456" s="35" t="s">
        <v>56</v>
      </c>
      <c r="E456" s="39" t="s">
        <v>4606</v>
      </c>
    </row>
    <row r="457" spans="1:5" ht="25.5">
      <c r="A457" s="35" t="s">
        <v>57</v>
      </c>
      <c r="E457" s="40" t="s">
        <v>4432</v>
      </c>
    </row>
    <row r="458" spans="1:5" ht="12.75">
      <c r="A458" t="s">
        <v>58</v>
      </c>
      <c r="E458" s="39" t="s">
        <v>5</v>
      </c>
    </row>
    <row r="459" spans="1:16" ht="12.75">
      <c r="A459" t="s">
        <v>50</v>
      </c>
      <c s="34" t="s">
        <v>3724</v>
      </c>
      <c s="34" t="s">
        <v>4607</v>
      </c>
      <c s="35" t="s">
        <v>5</v>
      </c>
      <c s="6" t="s">
        <v>4608</v>
      </c>
      <c s="36" t="s">
        <v>54</v>
      </c>
      <c s="37">
        <v>2</v>
      </c>
      <c s="36">
        <v>0</v>
      </c>
      <c s="36">
        <f>ROUND(G459*H459,6)</f>
      </c>
      <c r="L459" s="38">
        <v>0</v>
      </c>
      <c s="32">
        <f>ROUND(ROUND(L459,2)*ROUND(G459,3),2)</f>
      </c>
      <c s="36" t="s">
        <v>184</v>
      </c>
      <c>
        <f>(M459*21)/100</f>
      </c>
      <c t="s">
        <v>28</v>
      </c>
    </row>
    <row r="460" spans="1:5" ht="12.75">
      <c r="A460" s="35" t="s">
        <v>56</v>
      </c>
      <c r="E460" s="39" t="s">
        <v>4608</v>
      </c>
    </row>
    <row r="461" spans="1:5" ht="25.5">
      <c r="A461" s="35" t="s">
        <v>57</v>
      </c>
      <c r="E461" s="40" t="s">
        <v>4432</v>
      </c>
    </row>
    <row r="462" spans="1:5" ht="12.75">
      <c r="A462" t="s">
        <v>58</v>
      </c>
      <c r="E462" s="39" t="s">
        <v>5</v>
      </c>
    </row>
    <row r="463" spans="1:16" ht="25.5">
      <c r="A463" t="s">
        <v>50</v>
      </c>
      <c s="34" t="s">
        <v>3728</v>
      </c>
      <c s="34" t="s">
        <v>4609</v>
      </c>
      <c s="35" t="s">
        <v>5</v>
      </c>
      <c s="6" t="s">
        <v>4610</v>
      </c>
      <c s="36" t="s">
        <v>54</v>
      </c>
      <c s="37">
        <v>129</v>
      </c>
      <c s="36">
        <v>0</v>
      </c>
      <c s="36">
        <f>ROUND(G463*H463,6)</f>
      </c>
      <c r="L463" s="38">
        <v>0</v>
      </c>
      <c s="32">
        <f>ROUND(ROUND(L463,2)*ROUND(G463,3),2)</f>
      </c>
      <c s="36" t="s">
        <v>184</v>
      </c>
      <c>
        <f>(M463*21)/100</f>
      </c>
      <c t="s">
        <v>28</v>
      </c>
    </row>
    <row r="464" spans="1:5" ht="25.5">
      <c r="A464" s="35" t="s">
        <v>56</v>
      </c>
      <c r="E464" s="39" t="s">
        <v>4610</v>
      </c>
    </row>
    <row r="465" spans="1:5" ht="25.5">
      <c r="A465" s="35" t="s">
        <v>57</v>
      </c>
      <c r="E465" s="40" t="s">
        <v>4611</v>
      </c>
    </row>
    <row r="466" spans="1:5" ht="12.75">
      <c r="A466" t="s">
        <v>58</v>
      </c>
      <c r="E466" s="39" t="s">
        <v>5</v>
      </c>
    </row>
    <row r="467" spans="1:16" ht="12.75">
      <c r="A467" t="s">
        <v>50</v>
      </c>
      <c s="34" t="s">
        <v>3732</v>
      </c>
      <c s="34" t="s">
        <v>4612</v>
      </c>
      <c s="35" t="s">
        <v>5</v>
      </c>
      <c s="6" t="s">
        <v>4613</v>
      </c>
      <c s="36" t="s">
        <v>54</v>
      </c>
      <c s="37">
        <v>116</v>
      </c>
      <c s="36">
        <v>0</v>
      </c>
      <c s="36">
        <f>ROUND(G467*H467,6)</f>
      </c>
      <c r="L467" s="38">
        <v>0</v>
      </c>
      <c s="32">
        <f>ROUND(ROUND(L467,2)*ROUND(G467,3),2)</f>
      </c>
      <c s="36" t="s">
        <v>184</v>
      </c>
      <c>
        <f>(M467*21)/100</f>
      </c>
      <c t="s">
        <v>28</v>
      </c>
    </row>
    <row r="468" spans="1:5" ht="12.75">
      <c r="A468" s="35" t="s">
        <v>56</v>
      </c>
      <c r="E468" s="39" t="s">
        <v>4613</v>
      </c>
    </row>
    <row r="469" spans="1:5" ht="25.5">
      <c r="A469" s="35" t="s">
        <v>57</v>
      </c>
      <c r="E469" s="40" t="s">
        <v>4614</v>
      </c>
    </row>
    <row r="470" spans="1:5" ht="12.75">
      <c r="A470" t="s">
        <v>58</v>
      </c>
      <c r="E470" s="39" t="s">
        <v>5</v>
      </c>
    </row>
    <row r="471" spans="1:16" ht="12.75">
      <c r="A471" t="s">
        <v>50</v>
      </c>
      <c s="34" t="s">
        <v>3735</v>
      </c>
      <c s="34" t="s">
        <v>4615</v>
      </c>
      <c s="35" t="s">
        <v>5</v>
      </c>
      <c s="6" t="s">
        <v>4616</v>
      </c>
      <c s="36" t="s">
        <v>54</v>
      </c>
      <c s="37">
        <v>11</v>
      </c>
      <c s="36">
        <v>0</v>
      </c>
      <c s="36">
        <f>ROUND(G471*H471,6)</f>
      </c>
      <c r="L471" s="38">
        <v>0</v>
      </c>
      <c s="32">
        <f>ROUND(ROUND(L471,2)*ROUND(G471,3),2)</f>
      </c>
      <c s="36" t="s">
        <v>55</v>
      </c>
      <c>
        <f>(M471*21)/100</f>
      </c>
      <c t="s">
        <v>28</v>
      </c>
    </row>
    <row r="472" spans="1:5" ht="12.75">
      <c r="A472" s="35" t="s">
        <v>56</v>
      </c>
      <c r="E472" s="39" t="s">
        <v>4616</v>
      </c>
    </row>
    <row r="473" spans="1:5" ht="25.5">
      <c r="A473" s="35" t="s">
        <v>57</v>
      </c>
      <c r="E473" s="40" t="s">
        <v>4617</v>
      </c>
    </row>
    <row r="474" spans="1:5" ht="12.75">
      <c r="A474" t="s">
        <v>58</v>
      </c>
      <c r="E474" s="39" t="s">
        <v>5</v>
      </c>
    </row>
    <row r="475" spans="1:16" ht="12.75">
      <c r="A475" t="s">
        <v>50</v>
      </c>
      <c s="34" t="s">
        <v>3738</v>
      </c>
      <c s="34" t="s">
        <v>4618</v>
      </c>
      <c s="35" t="s">
        <v>5</v>
      </c>
      <c s="6" t="s">
        <v>4619</v>
      </c>
      <c s="36" t="s">
        <v>54</v>
      </c>
      <c s="37">
        <v>2</v>
      </c>
      <c s="36">
        <v>0</v>
      </c>
      <c s="36">
        <f>ROUND(G475*H475,6)</f>
      </c>
      <c r="L475" s="38">
        <v>0</v>
      </c>
      <c s="32">
        <f>ROUND(ROUND(L475,2)*ROUND(G475,3),2)</f>
      </c>
      <c s="36" t="s">
        <v>55</v>
      </c>
      <c>
        <f>(M475*21)/100</f>
      </c>
      <c t="s">
        <v>28</v>
      </c>
    </row>
    <row r="476" spans="1:5" ht="12.75">
      <c r="A476" s="35" t="s">
        <v>56</v>
      </c>
      <c r="E476" s="39" t="s">
        <v>4619</v>
      </c>
    </row>
    <row r="477" spans="1:5" ht="25.5">
      <c r="A477" s="35" t="s">
        <v>57</v>
      </c>
      <c r="E477" s="40" t="s">
        <v>4432</v>
      </c>
    </row>
    <row r="478" spans="1:5" ht="12.75">
      <c r="A478" t="s">
        <v>58</v>
      </c>
      <c r="E478" s="39" t="s">
        <v>5</v>
      </c>
    </row>
    <row r="479" spans="1:16" ht="25.5">
      <c r="A479" t="s">
        <v>50</v>
      </c>
      <c s="34" t="s">
        <v>3742</v>
      </c>
      <c s="34" t="s">
        <v>4620</v>
      </c>
      <c s="35" t="s">
        <v>5</v>
      </c>
      <c s="6" t="s">
        <v>4621</v>
      </c>
      <c s="36" t="s">
        <v>54</v>
      </c>
      <c s="37">
        <v>5</v>
      </c>
      <c s="36">
        <v>0</v>
      </c>
      <c s="36">
        <f>ROUND(G479*H479,6)</f>
      </c>
      <c r="L479" s="38">
        <v>0</v>
      </c>
      <c s="32">
        <f>ROUND(ROUND(L479,2)*ROUND(G479,3),2)</f>
      </c>
      <c s="36" t="s">
        <v>184</v>
      </c>
      <c>
        <f>(M479*21)/100</f>
      </c>
      <c t="s">
        <v>28</v>
      </c>
    </row>
    <row r="480" spans="1:5" ht="25.5">
      <c r="A480" s="35" t="s">
        <v>56</v>
      </c>
      <c r="E480" s="39" t="s">
        <v>4621</v>
      </c>
    </row>
    <row r="481" spans="1:5" ht="25.5">
      <c r="A481" s="35" t="s">
        <v>57</v>
      </c>
      <c r="E481" s="40" t="s">
        <v>3500</v>
      </c>
    </row>
    <row r="482" spans="1:5" ht="12.75">
      <c r="A482" t="s">
        <v>58</v>
      </c>
      <c r="E482" s="39" t="s">
        <v>5</v>
      </c>
    </row>
    <row r="483" spans="1:16" ht="12.75">
      <c r="A483" t="s">
        <v>50</v>
      </c>
      <c s="34" t="s">
        <v>3746</v>
      </c>
      <c s="34" t="s">
        <v>4622</v>
      </c>
      <c s="35" t="s">
        <v>5</v>
      </c>
      <c s="6" t="s">
        <v>4623</v>
      </c>
      <c s="36" t="s">
        <v>54</v>
      </c>
      <c s="37">
        <v>5</v>
      </c>
      <c s="36">
        <v>0</v>
      </c>
      <c s="36">
        <f>ROUND(G483*H483,6)</f>
      </c>
      <c r="L483" s="38">
        <v>0</v>
      </c>
      <c s="32">
        <f>ROUND(ROUND(L483,2)*ROUND(G483,3),2)</f>
      </c>
      <c s="36" t="s">
        <v>184</v>
      </c>
      <c>
        <f>(M483*21)/100</f>
      </c>
      <c t="s">
        <v>28</v>
      </c>
    </row>
    <row r="484" spans="1:5" ht="12.75">
      <c r="A484" s="35" t="s">
        <v>56</v>
      </c>
      <c r="E484" s="39" t="s">
        <v>4623</v>
      </c>
    </row>
    <row r="485" spans="1:5" ht="25.5">
      <c r="A485" s="35" t="s">
        <v>57</v>
      </c>
      <c r="E485" s="40" t="s">
        <v>4624</v>
      </c>
    </row>
    <row r="486" spans="1:5" ht="12.75">
      <c r="A486" t="s">
        <v>58</v>
      </c>
      <c r="E486" s="39" t="s">
        <v>5</v>
      </c>
    </row>
    <row r="487" spans="1:16" ht="25.5">
      <c r="A487" t="s">
        <v>50</v>
      </c>
      <c s="34" t="s">
        <v>3749</v>
      </c>
      <c s="34" t="s">
        <v>4625</v>
      </c>
      <c s="35" t="s">
        <v>5</v>
      </c>
      <c s="6" t="s">
        <v>4626</v>
      </c>
      <c s="36" t="s">
        <v>54</v>
      </c>
      <c s="37">
        <v>1</v>
      </c>
      <c s="36">
        <v>0</v>
      </c>
      <c s="36">
        <f>ROUND(G487*H487,6)</f>
      </c>
      <c r="L487" s="38">
        <v>0</v>
      </c>
      <c s="32">
        <f>ROUND(ROUND(L487,2)*ROUND(G487,3),2)</f>
      </c>
      <c s="36" t="s">
        <v>184</v>
      </c>
      <c>
        <f>(M487*21)/100</f>
      </c>
      <c t="s">
        <v>28</v>
      </c>
    </row>
    <row r="488" spans="1:5" ht="25.5">
      <c r="A488" s="35" t="s">
        <v>56</v>
      </c>
      <c r="E488" s="39" t="s">
        <v>4626</v>
      </c>
    </row>
    <row r="489" spans="1:5" ht="25.5">
      <c r="A489" s="35" t="s">
        <v>57</v>
      </c>
      <c r="E489" s="40" t="s">
        <v>499</v>
      </c>
    </row>
    <row r="490" spans="1:5" ht="12.75">
      <c r="A490" t="s">
        <v>58</v>
      </c>
      <c r="E490" s="39" t="s">
        <v>5</v>
      </c>
    </row>
    <row r="491" spans="1:16" ht="12.75">
      <c r="A491" t="s">
        <v>50</v>
      </c>
      <c s="34" t="s">
        <v>3754</v>
      </c>
      <c s="34" t="s">
        <v>4627</v>
      </c>
      <c s="35" t="s">
        <v>5</v>
      </c>
      <c s="6" t="s">
        <v>4628</v>
      </c>
      <c s="36" t="s">
        <v>54</v>
      </c>
      <c s="37">
        <v>1</v>
      </c>
      <c s="36">
        <v>0</v>
      </c>
      <c s="36">
        <f>ROUND(G491*H491,6)</f>
      </c>
      <c r="L491" s="38">
        <v>0</v>
      </c>
      <c s="32">
        <f>ROUND(ROUND(L491,2)*ROUND(G491,3),2)</f>
      </c>
      <c s="36" t="s">
        <v>55</v>
      </c>
      <c>
        <f>(M491*21)/100</f>
      </c>
      <c t="s">
        <v>28</v>
      </c>
    </row>
    <row r="492" spans="1:5" ht="12.75">
      <c r="A492" s="35" t="s">
        <v>56</v>
      </c>
      <c r="E492" s="39" t="s">
        <v>4628</v>
      </c>
    </row>
    <row r="493" spans="1:5" ht="25.5">
      <c r="A493" s="35" t="s">
        <v>57</v>
      </c>
      <c r="E493" s="40" t="s">
        <v>4426</v>
      </c>
    </row>
    <row r="494" spans="1:5" ht="12.75">
      <c r="A494" t="s">
        <v>58</v>
      </c>
      <c r="E494" s="39" t="s">
        <v>5</v>
      </c>
    </row>
    <row r="495" spans="1:16" ht="12.75">
      <c r="A495" t="s">
        <v>50</v>
      </c>
      <c s="34" t="s">
        <v>3759</v>
      </c>
      <c s="34" t="s">
        <v>4629</v>
      </c>
      <c s="35" t="s">
        <v>5</v>
      </c>
      <c s="6" t="s">
        <v>4630</v>
      </c>
      <c s="36" t="s">
        <v>54</v>
      </c>
      <c s="37">
        <v>2</v>
      </c>
      <c s="36">
        <v>0</v>
      </c>
      <c s="36">
        <f>ROUND(G495*H495,6)</f>
      </c>
      <c r="L495" s="38">
        <v>0</v>
      </c>
      <c s="32">
        <f>ROUND(ROUND(L495,2)*ROUND(G495,3),2)</f>
      </c>
      <c s="36" t="s">
        <v>55</v>
      </c>
      <c>
        <f>(M495*21)/100</f>
      </c>
      <c t="s">
        <v>28</v>
      </c>
    </row>
    <row r="496" spans="1:5" ht="12.75">
      <c r="A496" s="35" t="s">
        <v>56</v>
      </c>
      <c r="E496" s="39" t="s">
        <v>4630</v>
      </c>
    </row>
    <row r="497" spans="1:5" ht="25.5">
      <c r="A497" s="35" t="s">
        <v>57</v>
      </c>
      <c r="E497" s="40" t="s">
        <v>4432</v>
      </c>
    </row>
    <row r="498" spans="1:5" ht="12.75">
      <c r="A498" t="s">
        <v>58</v>
      </c>
      <c r="E498" s="39" t="s">
        <v>5</v>
      </c>
    </row>
    <row r="499" spans="1:16" ht="12.75">
      <c r="A499" t="s">
        <v>50</v>
      </c>
      <c s="34" t="s">
        <v>3762</v>
      </c>
      <c s="34" t="s">
        <v>4631</v>
      </c>
      <c s="35" t="s">
        <v>5</v>
      </c>
      <c s="6" t="s">
        <v>4632</v>
      </c>
      <c s="36" t="s">
        <v>54</v>
      </c>
      <c s="37">
        <v>1</v>
      </c>
      <c s="36">
        <v>0</v>
      </c>
      <c s="36">
        <f>ROUND(G499*H499,6)</f>
      </c>
      <c r="L499" s="38">
        <v>0</v>
      </c>
      <c s="32">
        <f>ROUND(ROUND(L499,2)*ROUND(G499,3),2)</f>
      </c>
      <c s="36" t="s">
        <v>184</v>
      </c>
      <c>
        <f>(M499*21)/100</f>
      </c>
      <c t="s">
        <v>28</v>
      </c>
    </row>
    <row r="500" spans="1:5" ht="12.75">
      <c r="A500" s="35" t="s">
        <v>56</v>
      </c>
      <c r="E500" s="39" t="s">
        <v>4632</v>
      </c>
    </row>
    <row r="501" spans="1:5" ht="25.5">
      <c r="A501" s="35" t="s">
        <v>57</v>
      </c>
      <c r="E501" s="40" t="s">
        <v>4426</v>
      </c>
    </row>
    <row r="502" spans="1:5" ht="12.75">
      <c r="A502" t="s">
        <v>58</v>
      </c>
      <c r="E502" s="39" t="s">
        <v>5</v>
      </c>
    </row>
    <row r="503" spans="1:16" ht="25.5">
      <c r="A503" t="s">
        <v>50</v>
      </c>
      <c s="34" t="s">
        <v>3767</v>
      </c>
      <c s="34" t="s">
        <v>4633</v>
      </c>
      <c s="35" t="s">
        <v>5</v>
      </c>
      <c s="6" t="s">
        <v>4634</v>
      </c>
      <c s="36" t="s">
        <v>54</v>
      </c>
      <c s="37">
        <v>2</v>
      </c>
      <c s="36">
        <v>0</v>
      </c>
      <c s="36">
        <f>ROUND(G503*H503,6)</f>
      </c>
      <c r="L503" s="38">
        <v>0</v>
      </c>
      <c s="32">
        <f>ROUND(ROUND(L503,2)*ROUND(G503,3),2)</f>
      </c>
      <c s="36" t="s">
        <v>55</v>
      </c>
      <c>
        <f>(M503*21)/100</f>
      </c>
      <c t="s">
        <v>28</v>
      </c>
    </row>
    <row r="504" spans="1:5" ht="25.5">
      <c r="A504" s="35" t="s">
        <v>56</v>
      </c>
      <c r="E504" s="39" t="s">
        <v>4634</v>
      </c>
    </row>
    <row r="505" spans="1:5" ht="25.5">
      <c r="A505" s="35" t="s">
        <v>57</v>
      </c>
      <c r="E505" s="40" t="s">
        <v>4432</v>
      </c>
    </row>
    <row r="506" spans="1:5" ht="12.75">
      <c r="A506" t="s">
        <v>58</v>
      </c>
      <c r="E506" s="39" t="s">
        <v>5</v>
      </c>
    </row>
    <row r="507" spans="1:16" ht="25.5">
      <c r="A507" t="s">
        <v>50</v>
      </c>
      <c s="34" t="s">
        <v>3772</v>
      </c>
      <c s="34" t="s">
        <v>4635</v>
      </c>
      <c s="35" t="s">
        <v>5</v>
      </c>
      <c s="6" t="s">
        <v>4636</v>
      </c>
      <c s="36" t="s">
        <v>54</v>
      </c>
      <c s="37">
        <v>1</v>
      </c>
      <c s="36">
        <v>0</v>
      </c>
      <c s="36">
        <f>ROUND(G507*H507,6)</f>
      </c>
      <c r="L507" s="38">
        <v>0</v>
      </c>
      <c s="32">
        <f>ROUND(ROUND(L507,2)*ROUND(G507,3),2)</f>
      </c>
      <c s="36" t="s">
        <v>55</v>
      </c>
      <c>
        <f>(M507*21)/100</f>
      </c>
      <c t="s">
        <v>28</v>
      </c>
    </row>
    <row r="508" spans="1:5" ht="25.5">
      <c r="A508" s="35" t="s">
        <v>56</v>
      </c>
      <c r="E508" s="39" t="s">
        <v>4636</v>
      </c>
    </row>
    <row r="509" spans="1:5" ht="25.5">
      <c r="A509" s="35" t="s">
        <v>57</v>
      </c>
      <c r="E509" s="40" t="s">
        <v>4426</v>
      </c>
    </row>
    <row r="510" spans="1:5" ht="12.75">
      <c r="A510" t="s">
        <v>58</v>
      </c>
      <c r="E510" s="39" t="s">
        <v>5</v>
      </c>
    </row>
    <row r="511" spans="1:16" ht="25.5">
      <c r="A511" t="s">
        <v>50</v>
      </c>
      <c s="34" t="s">
        <v>3776</v>
      </c>
      <c s="34" t="s">
        <v>4637</v>
      </c>
      <c s="35" t="s">
        <v>5</v>
      </c>
      <c s="6" t="s">
        <v>4638</v>
      </c>
      <c s="36" t="s">
        <v>54</v>
      </c>
      <c s="37">
        <v>19</v>
      </c>
      <c s="36">
        <v>0</v>
      </c>
      <c s="36">
        <f>ROUND(G511*H511,6)</f>
      </c>
      <c r="L511" s="38">
        <v>0</v>
      </c>
      <c s="32">
        <f>ROUND(ROUND(L511,2)*ROUND(G511,3),2)</f>
      </c>
      <c s="36" t="s">
        <v>184</v>
      </c>
      <c>
        <f>(M511*21)/100</f>
      </c>
      <c t="s">
        <v>28</v>
      </c>
    </row>
    <row r="512" spans="1:5" ht="25.5">
      <c r="A512" s="35" t="s">
        <v>56</v>
      </c>
      <c r="E512" s="39" t="s">
        <v>4638</v>
      </c>
    </row>
    <row r="513" spans="1:5" ht="25.5">
      <c r="A513" s="35" t="s">
        <v>57</v>
      </c>
      <c r="E513" s="40" t="s">
        <v>4639</v>
      </c>
    </row>
    <row r="514" spans="1:5" ht="12.75">
      <c r="A514" t="s">
        <v>58</v>
      </c>
      <c r="E514" s="39" t="s">
        <v>5</v>
      </c>
    </row>
    <row r="515" spans="1:16" ht="25.5">
      <c r="A515" t="s">
        <v>50</v>
      </c>
      <c s="34" t="s">
        <v>3781</v>
      </c>
      <c s="34" t="s">
        <v>4640</v>
      </c>
      <c s="35" t="s">
        <v>5</v>
      </c>
      <c s="6" t="s">
        <v>4641</v>
      </c>
      <c s="36" t="s">
        <v>54</v>
      </c>
      <c s="37">
        <v>16</v>
      </c>
      <c s="36">
        <v>0</v>
      </c>
      <c s="36">
        <f>ROUND(G515*H515,6)</f>
      </c>
      <c r="L515" s="38">
        <v>0</v>
      </c>
      <c s="32">
        <f>ROUND(ROUND(L515,2)*ROUND(G515,3),2)</f>
      </c>
      <c s="36" t="s">
        <v>184</v>
      </c>
      <c>
        <f>(M515*21)/100</f>
      </c>
      <c t="s">
        <v>28</v>
      </c>
    </row>
    <row r="516" spans="1:5" ht="25.5">
      <c r="A516" s="35" t="s">
        <v>56</v>
      </c>
      <c r="E516" s="39" t="s">
        <v>4641</v>
      </c>
    </row>
    <row r="517" spans="1:5" ht="25.5">
      <c r="A517" s="35" t="s">
        <v>57</v>
      </c>
      <c r="E517" s="40" t="s">
        <v>4642</v>
      </c>
    </row>
    <row r="518" spans="1:5" ht="12.75">
      <c r="A518" t="s">
        <v>58</v>
      </c>
      <c r="E518" s="39" t="s">
        <v>5</v>
      </c>
    </row>
    <row r="519" spans="1:16" ht="25.5">
      <c r="A519" t="s">
        <v>50</v>
      </c>
      <c s="34" t="s">
        <v>3785</v>
      </c>
      <c s="34" t="s">
        <v>4643</v>
      </c>
      <c s="35" t="s">
        <v>5</v>
      </c>
      <c s="6" t="s">
        <v>4644</v>
      </c>
      <c s="36" t="s">
        <v>93</v>
      </c>
      <c s="37">
        <v>1580</v>
      </c>
      <c s="36">
        <v>0</v>
      </c>
      <c s="36">
        <f>ROUND(G519*H519,6)</f>
      </c>
      <c r="L519" s="38">
        <v>0</v>
      </c>
      <c s="32">
        <f>ROUND(ROUND(L519,2)*ROUND(G519,3),2)</f>
      </c>
      <c s="36" t="s">
        <v>184</v>
      </c>
      <c>
        <f>(M519*21)/100</f>
      </c>
      <c t="s">
        <v>28</v>
      </c>
    </row>
    <row r="520" spans="1:5" ht="25.5">
      <c r="A520" s="35" t="s">
        <v>56</v>
      </c>
      <c r="E520" s="39" t="s">
        <v>4644</v>
      </c>
    </row>
    <row r="521" spans="1:5" ht="25.5">
      <c r="A521" s="35" t="s">
        <v>57</v>
      </c>
      <c r="E521" s="40" t="s">
        <v>4645</v>
      </c>
    </row>
    <row r="522" spans="1:5" ht="12.75">
      <c r="A522" t="s">
        <v>58</v>
      </c>
      <c r="E522" s="39" t="s">
        <v>5</v>
      </c>
    </row>
    <row r="523" spans="1:16" ht="25.5">
      <c r="A523" t="s">
        <v>50</v>
      </c>
      <c s="34" t="s">
        <v>3789</v>
      </c>
      <c s="34" t="s">
        <v>4646</v>
      </c>
      <c s="35" t="s">
        <v>5</v>
      </c>
      <c s="6" t="s">
        <v>4647</v>
      </c>
      <c s="36" t="s">
        <v>93</v>
      </c>
      <c s="37">
        <v>21</v>
      </c>
      <c s="36">
        <v>0</v>
      </c>
      <c s="36">
        <f>ROUND(G523*H523,6)</f>
      </c>
      <c r="L523" s="38">
        <v>0</v>
      </c>
      <c s="32">
        <f>ROUND(ROUND(L523,2)*ROUND(G523,3),2)</f>
      </c>
      <c s="36" t="s">
        <v>184</v>
      </c>
      <c>
        <f>(M523*21)/100</f>
      </c>
      <c t="s">
        <v>28</v>
      </c>
    </row>
    <row r="524" spans="1:5" ht="25.5">
      <c r="A524" s="35" t="s">
        <v>56</v>
      </c>
      <c r="E524" s="39" t="s">
        <v>4647</v>
      </c>
    </row>
    <row r="525" spans="1:5" ht="25.5">
      <c r="A525" s="35" t="s">
        <v>57</v>
      </c>
      <c r="E525" s="40" t="s">
        <v>4648</v>
      </c>
    </row>
    <row r="526" spans="1:5" ht="12.75">
      <c r="A526" t="s">
        <v>58</v>
      </c>
      <c r="E526" s="39" t="s">
        <v>5</v>
      </c>
    </row>
    <row r="527" spans="1:16" ht="25.5">
      <c r="A527" t="s">
        <v>50</v>
      </c>
      <c s="34" t="s">
        <v>3794</v>
      </c>
      <c s="34" t="s">
        <v>4649</v>
      </c>
      <c s="35" t="s">
        <v>5</v>
      </c>
      <c s="6" t="s">
        <v>4650</v>
      </c>
      <c s="36" t="s">
        <v>93</v>
      </c>
      <c s="37">
        <v>1601</v>
      </c>
      <c s="36">
        <v>0</v>
      </c>
      <c s="36">
        <f>ROUND(G527*H527,6)</f>
      </c>
      <c r="L527" s="38">
        <v>0</v>
      </c>
      <c s="32">
        <f>ROUND(ROUND(L527,2)*ROUND(G527,3),2)</f>
      </c>
      <c s="36" t="s">
        <v>184</v>
      </c>
      <c>
        <f>(M527*21)/100</f>
      </c>
      <c t="s">
        <v>28</v>
      </c>
    </row>
    <row r="528" spans="1:5" ht="25.5">
      <c r="A528" s="35" t="s">
        <v>56</v>
      </c>
      <c r="E528" s="39" t="s">
        <v>4650</v>
      </c>
    </row>
    <row r="529" spans="1:5" ht="25.5">
      <c r="A529" s="35" t="s">
        <v>57</v>
      </c>
      <c r="E529" s="40" t="s">
        <v>4651</v>
      </c>
    </row>
    <row r="530" spans="1:5" ht="12.75">
      <c r="A530" t="s">
        <v>58</v>
      </c>
      <c r="E530" s="39" t="s">
        <v>5</v>
      </c>
    </row>
    <row r="531" spans="1:16" ht="25.5">
      <c r="A531" t="s">
        <v>50</v>
      </c>
      <c s="34" t="s">
        <v>3799</v>
      </c>
      <c s="34" t="s">
        <v>4652</v>
      </c>
      <c s="35" t="s">
        <v>5</v>
      </c>
      <c s="6" t="s">
        <v>4653</v>
      </c>
      <c s="36" t="s">
        <v>3302</v>
      </c>
      <c s="37">
        <v>21651.749</v>
      </c>
      <c s="36">
        <v>0</v>
      </c>
      <c s="36">
        <f>ROUND(G531*H531,6)</f>
      </c>
      <c r="L531" s="38">
        <v>0</v>
      </c>
      <c s="32">
        <f>ROUND(ROUND(L531,2)*ROUND(G531,3),2)</f>
      </c>
      <c s="36" t="s">
        <v>184</v>
      </c>
      <c>
        <f>(M531*21)/100</f>
      </c>
      <c t="s">
        <v>28</v>
      </c>
    </row>
    <row r="532" spans="1:5" ht="25.5">
      <c r="A532" s="35" t="s">
        <v>56</v>
      </c>
      <c r="E532" s="39" t="s">
        <v>4653</v>
      </c>
    </row>
    <row r="533" spans="1:5" ht="12.75">
      <c r="A533" s="35" t="s">
        <v>57</v>
      </c>
      <c r="E533" s="40" t="s">
        <v>5</v>
      </c>
    </row>
    <row r="534" spans="1:5" ht="12.75">
      <c r="A534" t="s">
        <v>58</v>
      </c>
      <c r="E534" s="39" t="s">
        <v>5</v>
      </c>
    </row>
    <row r="535" spans="1:13" ht="12.75">
      <c r="A535" t="s">
        <v>47</v>
      </c>
      <c r="C535" s="31" t="s">
        <v>2708</v>
      </c>
      <c r="E535" s="33" t="s">
        <v>4654</v>
      </c>
      <c r="J535" s="32">
        <f>0</f>
      </c>
      <c s="32">
        <f>0</f>
      </c>
      <c s="32">
        <f>0+L536+L540+L544</f>
      </c>
      <c s="32">
        <f>0+M536+M540+M544</f>
      </c>
    </row>
    <row r="536" spans="1:16" ht="12.75">
      <c r="A536" t="s">
        <v>50</v>
      </c>
      <c s="34" t="s">
        <v>3803</v>
      </c>
      <c s="34" t="s">
        <v>4655</v>
      </c>
      <c s="35" t="s">
        <v>5</v>
      </c>
      <c s="6" t="s">
        <v>4656</v>
      </c>
      <c s="36" t="s">
        <v>1332</v>
      </c>
      <c s="37">
        <v>1</v>
      </c>
      <c s="36">
        <v>0</v>
      </c>
      <c s="36">
        <f>ROUND(G536*H536,6)</f>
      </c>
      <c r="L536" s="38">
        <v>0</v>
      </c>
      <c s="32">
        <f>ROUND(ROUND(L536,2)*ROUND(G536,3),2)</f>
      </c>
      <c s="36" t="s">
        <v>55</v>
      </c>
      <c>
        <f>(M536*21)/100</f>
      </c>
      <c t="s">
        <v>28</v>
      </c>
    </row>
    <row r="537" spans="1:5" ht="12.75">
      <c r="A537" s="35" t="s">
        <v>56</v>
      </c>
      <c r="E537" s="39" t="s">
        <v>4656</v>
      </c>
    </row>
    <row r="538" spans="1:5" ht="25.5">
      <c r="A538" s="35" t="s">
        <v>57</v>
      </c>
      <c r="E538" s="40" t="s">
        <v>499</v>
      </c>
    </row>
    <row r="539" spans="1:5" ht="12.75">
      <c r="A539" t="s">
        <v>58</v>
      </c>
      <c r="E539" s="39" t="s">
        <v>5</v>
      </c>
    </row>
    <row r="540" spans="1:16" ht="12.75">
      <c r="A540" t="s">
        <v>50</v>
      </c>
      <c s="34" t="s">
        <v>3806</v>
      </c>
      <c s="34" t="s">
        <v>4657</v>
      </c>
      <c s="35" t="s">
        <v>5</v>
      </c>
      <c s="6" t="s">
        <v>4658</v>
      </c>
      <c s="36" t="s">
        <v>54</v>
      </c>
      <c s="37">
        <v>1</v>
      </c>
      <c s="36">
        <v>0</v>
      </c>
      <c s="36">
        <f>ROUND(G540*H540,6)</f>
      </c>
      <c r="L540" s="38">
        <v>0</v>
      </c>
      <c s="32">
        <f>ROUND(ROUND(L540,2)*ROUND(G540,3),2)</f>
      </c>
      <c s="36" t="s">
        <v>55</v>
      </c>
      <c>
        <f>(M540*21)/100</f>
      </c>
      <c t="s">
        <v>28</v>
      </c>
    </row>
    <row r="541" spans="1:5" ht="12.75">
      <c r="A541" s="35" t="s">
        <v>56</v>
      </c>
      <c r="E541" s="39" t="s">
        <v>4658</v>
      </c>
    </row>
    <row r="542" spans="1:5" ht="25.5">
      <c r="A542" s="35" t="s">
        <v>57</v>
      </c>
      <c r="E542" s="40" t="s">
        <v>4426</v>
      </c>
    </row>
    <row r="543" spans="1:5" ht="12.75">
      <c r="A543" t="s">
        <v>58</v>
      </c>
      <c r="E543" s="39" t="s">
        <v>5</v>
      </c>
    </row>
    <row r="544" spans="1:16" ht="25.5">
      <c r="A544" t="s">
        <v>50</v>
      </c>
      <c s="34" t="s">
        <v>3810</v>
      </c>
      <c s="34" t="s">
        <v>4659</v>
      </c>
      <c s="35" t="s">
        <v>5</v>
      </c>
      <c s="6" t="s">
        <v>4660</v>
      </c>
      <c s="36" t="s">
        <v>3302</v>
      </c>
      <c s="37">
        <v>72.34</v>
      </c>
      <c s="36">
        <v>0</v>
      </c>
      <c s="36">
        <f>ROUND(G544*H544,6)</f>
      </c>
      <c r="L544" s="38">
        <v>0</v>
      </c>
      <c s="32">
        <f>ROUND(ROUND(L544,2)*ROUND(G544,3),2)</f>
      </c>
      <c s="36" t="s">
        <v>184</v>
      </c>
      <c>
        <f>(M544*21)/100</f>
      </c>
      <c t="s">
        <v>28</v>
      </c>
    </row>
    <row r="545" spans="1:5" ht="25.5">
      <c r="A545" s="35" t="s">
        <v>56</v>
      </c>
      <c r="E545" s="39" t="s">
        <v>4660</v>
      </c>
    </row>
    <row r="546" spans="1:5" ht="12.75">
      <c r="A546" s="35" t="s">
        <v>57</v>
      </c>
      <c r="E546" s="40" t="s">
        <v>5</v>
      </c>
    </row>
    <row r="547" spans="1:5" ht="12.75">
      <c r="A547" t="s">
        <v>58</v>
      </c>
      <c r="E547" s="39" t="s">
        <v>5</v>
      </c>
    </row>
    <row r="548" spans="1:13" ht="12.75">
      <c r="A548" t="s">
        <v>47</v>
      </c>
      <c r="C548" s="31" t="s">
        <v>1327</v>
      </c>
      <c r="E548" s="33" t="s">
        <v>1328</v>
      </c>
      <c r="J548" s="32">
        <f>0</f>
      </c>
      <c s="32">
        <f>0</f>
      </c>
      <c s="32">
        <f>0+L549+L553+L557+L561+L565+L569+L573+L577+L581+L585+L589+L593+L597+L601+L605+L609+L613+L617+L621+L625+L629+L633+L637+L641+L645+L649+L653+L657+L661+L665+L669+L673+L677+L681+L685+L689+L693+L697+L701+L705+L709+L713+L717+L721+L725+L729</f>
      </c>
      <c s="32">
        <f>0+M549+M553+M557+M561+M565+M569+M573+M577+M581+M585+M589+M593+M597+M601+M605+M609+M613+M617+M621+M625+M629+M633+M637+M641+M645+M649+M653+M657+M661+M665+M669+M673+M677+M681+M685+M689+M693+M697+M701+M705+M709+M713+M717+M721+M725+M729</f>
      </c>
    </row>
    <row r="549" spans="1:16" ht="25.5">
      <c r="A549" t="s">
        <v>50</v>
      </c>
      <c s="34" t="s">
        <v>3814</v>
      </c>
      <c s="34" t="s">
        <v>4661</v>
      </c>
      <c s="35" t="s">
        <v>5</v>
      </c>
      <c s="6" t="s">
        <v>4662</v>
      </c>
      <c s="36" t="s">
        <v>1332</v>
      </c>
      <c s="37">
        <v>18</v>
      </c>
      <c s="36">
        <v>0</v>
      </c>
      <c s="36">
        <f>ROUND(G549*H549,6)</f>
      </c>
      <c r="L549" s="38">
        <v>0</v>
      </c>
      <c s="32">
        <f>ROUND(ROUND(L549,2)*ROUND(G549,3),2)</f>
      </c>
      <c s="36" t="s">
        <v>184</v>
      </c>
      <c>
        <f>(M549*21)/100</f>
      </c>
      <c t="s">
        <v>28</v>
      </c>
    </row>
    <row r="550" spans="1:5" ht="25.5">
      <c r="A550" s="35" t="s">
        <v>56</v>
      </c>
      <c r="E550" s="39" t="s">
        <v>4662</v>
      </c>
    </row>
    <row r="551" spans="1:5" ht="25.5">
      <c r="A551" s="35" t="s">
        <v>57</v>
      </c>
      <c r="E551" s="40" t="s">
        <v>4663</v>
      </c>
    </row>
    <row r="552" spans="1:5" ht="12.75">
      <c r="A552" t="s">
        <v>58</v>
      </c>
      <c r="E552" s="39" t="s">
        <v>5</v>
      </c>
    </row>
    <row r="553" spans="1:16" ht="25.5">
      <c r="A553" t="s">
        <v>50</v>
      </c>
      <c s="34" t="s">
        <v>3818</v>
      </c>
      <c s="34" t="s">
        <v>4664</v>
      </c>
      <c s="35" t="s">
        <v>5</v>
      </c>
      <c s="6" t="s">
        <v>4665</v>
      </c>
      <c s="36" t="s">
        <v>1332</v>
      </c>
      <c s="37">
        <v>4</v>
      </c>
      <c s="36">
        <v>0</v>
      </c>
      <c s="36">
        <f>ROUND(G553*H553,6)</f>
      </c>
      <c r="L553" s="38">
        <v>0</v>
      </c>
      <c s="32">
        <f>ROUND(ROUND(L553,2)*ROUND(G553,3),2)</f>
      </c>
      <c s="36" t="s">
        <v>184</v>
      </c>
      <c>
        <f>(M553*21)/100</f>
      </c>
      <c t="s">
        <v>28</v>
      </c>
    </row>
    <row r="554" spans="1:5" ht="25.5">
      <c r="A554" s="35" t="s">
        <v>56</v>
      </c>
      <c r="E554" s="39" t="s">
        <v>4665</v>
      </c>
    </row>
    <row r="555" spans="1:5" ht="25.5">
      <c r="A555" s="35" t="s">
        <v>57</v>
      </c>
      <c r="E555" s="40" t="s">
        <v>4446</v>
      </c>
    </row>
    <row r="556" spans="1:5" ht="12.75">
      <c r="A556" t="s">
        <v>58</v>
      </c>
      <c r="E556" s="39" t="s">
        <v>5</v>
      </c>
    </row>
    <row r="557" spans="1:16" ht="12.75">
      <c r="A557" t="s">
        <v>50</v>
      </c>
      <c s="34" t="s">
        <v>3821</v>
      </c>
      <c s="34" t="s">
        <v>4666</v>
      </c>
      <c s="35" t="s">
        <v>5</v>
      </c>
      <c s="6" t="s">
        <v>4667</v>
      </c>
      <c s="36" t="s">
        <v>54</v>
      </c>
      <c s="37">
        <v>1</v>
      </c>
      <c s="36">
        <v>0</v>
      </c>
      <c s="36">
        <f>ROUND(G557*H557,6)</f>
      </c>
      <c r="L557" s="38">
        <v>0</v>
      </c>
      <c s="32">
        <f>ROUND(ROUND(L557,2)*ROUND(G557,3),2)</f>
      </c>
      <c s="36" t="s">
        <v>184</v>
      </c>
      <c>
        <f>(M557*21)/100</f>
      </c>
      <c t="s">
        <v>28</v>
      </c>
    </row>
    <row r="558" spans="1:5" ht="12.75">
      <c r="A558" s="35" t="s">
        <v>56</v>
      </c>
      <c r="E558" s="39" t="s">
        <v>4667</v>
      </c>
    </row>
    <row r="559" spans="1:5" ht="25.5">
      <c r="A559" s="35" t="s">
        <v>57</v>
      </c>
      <c r="E559" s="40" t="s">
        <v>499</v>
      </c>
    </row>
    <row r="560" spans="1:5" ht="12.75">
      <c r="A560" t="s">
        <v>58</v>
      </c>
      <c r="E560" s="39" t="s">
        <v>5</v>
      </c>
    </row>
    <row r="561" spans="1:16" ht="12.75">
      <c r="A561" t="s">
        <v>50</v>
      </c>
      <c s="34" t="s">
        <v>3824</v>
      </c>
      <c s="34" t="s">
        <v>4668</v>
      </c>
      <c s="35" t="s">
        <v>5</v>
      </c>
      <c s="6" t="s">
        <v>4669</v>
      </c>
      <c s="36" t="s">
        <v>54</v>
      </c>
      <c s="37">
        <v>1</v>
      </c>
      <c s="36">
        <v>0</v>
      </c>
      <c s="36">
        <f>ROUND(G561*H561,6)</f>
      </c>
      <c r="L561" s="38">
        <v>0</v>
      </c>
      <c s="32">
        <f>ROUND(ROUND(L561,2)*ROUND(G561,3),2)</f>
      </c>
      <c s="36" t="s">
        <v>184</v>
      </c>
      <c>
        <f>(M561*21)/100</f>
      </c>
      <c t="s">
        <v>28</v>
      </c>
    </row>
    <row r="562" spans="1:5" ht="12.75">
      <c r="A562" s="35" t="s">
        <v>56</v>
      </c>
      <c r="E562" s="39" t="s">
        <v>4669</v>
      </c>
    </row>
    <row r="563" spans="1:5" ht="25.5">
      <c r="A563" s="35" t="s">
        <v>57</v>
      </c>
      <c r="E563" s="40" t="s">
        <v>4426</v>
      </c>
    </row>
    <row r="564" spans="1:5" ht="12.75">
      <c r="A564" t="s">
        <v>58</v>
      </c>
      <c r="E564" s="39" t="s">
        <v>5</v>
      </c>
    </row>
    <row r="565" spans="1:16" ht="12.75">
      <c r="A565" t="s">
        <v>50</v>
      </c>
      <c s="34" t="s">
        <v>3828</v>
      </c>
      <c s="34" t="s">
        <v>4670</v>
      </c>
      <c s="35" t="s">
        <v>5</v>
      </c>
      <c s="6" t="s">
        <v>4671</v>
      </c>
      <c s="36" t="s">
        <v>1332</v>
      </c>
      <c s="37">
        <v>2</v>
      </c>
      <c s="36">
        <v>0</v>
      </c>
      <c s="36">
        <f>ROUND(G565*H565,6)</f>
      </c>
      <c r="L565" s="38">
        <v>0</v>
      </c>
      <c s="32">
        <f>ROUND(ROUND(L565,2)*ROUND(G565,3),2)</f>
      </c>
      <c s="36" t="s">
        <v>184</v>
      </c>
      <c>
        <f>(M565*21)/100</f>
      </c>
      <c t="s">
        <v>28</v>
      </c>
    </row>
    <row r="566" spans="1:5" ht="12.75">
      <c r="A566" s="35" t="s">
        <v>56</v>
      </c>
      <c r="E566" s="39" t="s">
        <v>4671</v>
      </c>
    </row>
    <row r="567" spans="1:5" ht="25.5">
      <c r="A567" s="35" t="s">
        <v>57</v>
      </c>
      <c r="E567" s="40" t="s">
        <v>4432</v>
      </c>
    </row>
    <row r="568" spans="1:5" ht="12.75">
      <c r="A568" t="s">
        <v>58</v>
      </c>
      <c r="E568" s="39" t="s">
        <v>5</v>
      </c>
    </row>
    <row r="569" spans="1:16" ht="12.75">
      <c r="A569" t="s">
        <v>50</v>
      </c>
      <c s="34" t="s">
        <v>3831</v>
      </c>
      <c s="34" t="s">
        <v>4672</v>
      </c>
      <c s="35" t="s">
        <v>5</v>
      </c>
      <c s="6" t="s">
        <v>4673</v>
      </c>
      <c s="36" t="s">
        <v>1332</v>
      </c>
      <c s="37">
        <v>2</v>
      </c>
      <c s="36">
        <v>0</v>
      </c>
      <c s="36">
        <f>ROUND(G569*H569,6)</f>
      </c>
      <c r="L569" s="38">
        <v>0</v>
      </c>
      <c s="32">
        <f>ROUND(ROUND(L569,2)*ROUND(G569,3),2)</f>
      </c>
      <c s="36" t="s">
        <v>184</v>
      </c>
      <c>
        <f>(M569*21)/100</f>
      </c>
      <c t="s">
        <v>28</v>
      </c>
    </row>
    <row r="570" spans="1:5" ht="12.75">
      <c r="A570" s="35" t="s">
        <v>56</v>
      </c>
      <c r="E570" s="39" t="s">
        <v>4673</v>
      </c>
    </row>
    <row r="571" spans="1:5" ht="25.5">
      <c r="A571" s="35" t="s">
        <v>57</v>
      </c>
      <c r="E571" s="40" t="s">
        <v>4432</v>
      </c>
    </row>
    <row r="572" spans="1:5" ht="12.75">
      <c r="A572" t="s">
        <v>58</v>
      </c>
      <c r="E572" s="39" t="s">
        <v>5</v>
      </c>
    </row>
    <row r="573" spans="1:16" ht="25.5">
      <c r="A573" t="s">
        <v>50</v>
      </c>
      <c s="34" t="s">
        <v>3834</v>
      </c>
      <c s="34" t="s">
        <v>4674</v>
      </c>
      <c s="35" t="s">
        <v>5</v>
      </c>
      <c s="6" t="s">
        <v>4675</v>
      </c>
      <c s="36" t="s">
        <v>1332</v>
      </c>
      <c s="37">
        <v>25</v>
      </c>
      <c s="36">
        <v>0</v>
      </c>
      <c s="36">
        <f>ROUND(G573*H573,6)</f>
      </c>
      <c r="L573" s="38">
        <v>0</v>
      </c>
      <c s="32">
        <f>ROUND(ROUND(L573,2)*ROUND(G573,3),2)</f>
      </c>
      <c s="36" t="s">
        <v>184</v>
      </c>
      <c>
        <f>(M573*21)/100</f>
      </c>
      <c t="s">
        <v>28</v>
      </c>
    </row>
    <row r="574" spans="1:5" ht="25.5">
      <c r="A574" s="35" t="s">
        <v>56</v>
      </c>
      <c r="E574" s="39" t="s">
        <v>4675</v>
      </c>
    </row>
    <row r="575" spans="1:5" ht="25.5">
      <c r="A575" s="35" t="s">
        <v>57</v>
      </c>
      <c r="E575" s="40" t="s">
        <v>4676</v>
      </c>
    </row>
    <row r="576" spans="1:5" ht="12.75">
      <c r="A576" t="s">
        <v>58</v>
      </c>
      <c r="E576" s="39" t="s">
        <v>5</v>
      </c>
    </row>
    <row r="577" spans="1:16" ht="25.5">
      <c r="A577" t="s">
        <v>50</v>
      </c>
      <c s="34" t="s">
        <v>3837</v>
      </c>
      <c s="34" t="s">
        <v>4677</v>
      </c>
      <c s="35" t="s">
        <v>5</v>
      </c>
      <c s="6" t="s">
        <v>4678</v>
      </c>
      <c s="36" t="s">
        <v>1332</v>
      </c>
      <c s="37">
        <v>3</v>
      </c>
      <c s="36">
        <v>0</v>
      </c>
      <c s="36">
        <f>ROUND(G577*H577,6)</f>
      </c>
      <c r="L577" s="38">
        <v>0</v>
      </c>
      <c s="32">
        <f>ROUND(ROUND(L577,2)*ROUND(G577,3),2)</f>
      </c>
      <c s="36" t="s">
        <v>184</v>
      </c>
      <c>
        <f>(M577*21)/100</f>
      </c>
      <c t="s">
        <v>28</v>
      </c>
    </row>
    <row r="578" spans="1:5" ht="25.5">
      <c r="A578" s="35" t="s">
        <v>56</v>
      </c>
      <c r="E578" s="39" t="s">
        <v>4678</v>
      </c>
    </row>
    <row r="579" spans="1:5" ht="25.5">
      <c r="A579" s="35" t="s">
        <v>57</v>
      </c>
      <c r="E579" s="40" t="s">
        <v>4435</v>
      </c>
    </row>
    <row r="580" spans="1:5" ht="12.75">
      <c r="A580" t="s">
        <v>58</v>
      </c>
      <c r="E580" s="39" t="s">
        <v>5</v>
      </c>
    </row>
    <row r="581" spans="1:16" ht="25.5">
      <c r="A581" t="s">
        <v>50</v>
      </c>
      <c s="34" t="s">
        <v>3841</v>
      </c>
      <c s="34" t="s">
        <v>4679</v>
      </c>
      <c s="35" t="s">
        <v>5</v>
      </c>
      <c s="6" t="s">
        <v>4680</v>
      </c>
      <c s="36" t="s">
        <v>1332</v>
      </c>
      <c s="37">
        <v>2</v>
      </c>
      <c s="36">
        <v>0</v>
      </c>
      <c s="36">
        <f>ROUND(G581*H581,6)</f>
      </c>
      <c r="L581" s="38">
        <v>0</v>
      </c>
      <c s="32">
        <f>ROUND(ROUND(L581,2)*ROUND(G581,3),2)</f>
      </c>
      <c s="36" t="s">
        <v>184</v>
      </c>
      <c>
        <f>(M581*21)/100</f>
      </c>
      <c t="s">
        <v>28</v>
      </c>
    </row>
    <row r="582" spans="1:5" ht="25.5">
      <c r="A582" s="35" t="s">
        <v>56</v>
      </c>
      <c r="E582" s="39" t="s">
        <v>4680</v>
      </c>
    </row>
    <row r="583" spans="1:5" ht="25.5">
      <c r="A583" s="35" t="s">
        <v>57</v>
      </c>
      <c r="E583" s="40" t="s">
        <v>4432</v>
      </c>
    </row>
    <row r="584" spans="1:5" ht="12.75">
      <c r="A584" t="s">
        <v>58</v>
      </c>
      <c r="E584" s="39" t="s">
        <v>5</v>
      </c>
    </row>
    <row r="585" spans="1:16" ht="25.5">
      <c r="A585" t="s">
        <v>50</v>
      </c>
      <c s="34" t="s">
        <v>3845</v>
      </c>
      <c s="34" t="s">
        <v>4681</v>
      </c>
      <c s="35" t="s">
        <v>5</v>
      </c>
      <c s="6" t="s">
        <v>4682</v>
      </c>
      <c s="36" t="s">
        <v>1332</v>
      </c>
      <c s="37">
        <v>4</v>
      </c>
      <c s="36">
        <v>0</v>
      </c>
      <c s="36">
        <f>ROUND(G585*H585,6)</f>
      </c>
      <c r="L585" s="38">
        <v>0</v>
      </c>
      <c s="32">
        <f>ROUND(ROUND(L585,2)*ROUND(G585,3),2)</f>
      </c>
      <c s="36" t="s">
        <v>184</v>
      </c>
      <c>
        <f>(M585*21)/100</f>
      </c>
      <c t="s">
        <v>28</v>
      </c>
    </row>
    <row r="586" spans="1:5" ht="25.5">
      <c r="A586" s="35" t="s">
        <v>56</v>
      </c>
      <c r="E586" s="39" t="s">
        <v>4682</v>
      </c>
    </row>
    <row r="587" spans="1:5" ht="25.5">
      <c r="A587" s="35" t="s">
        <v>57</v>
      </c>
      <c r="E587" s="40" t="s">
        <v>4446</v>
      </c>
    </row>
    <row r="588" spans="1:5" ht="12.75">
      <c r="A588" t="s">
        <v>58</v>
      </c>
      <c r="E588" s="39" t="s">
        <v>5</v>
      </c>
    </row>
    <row r="589" spans="1:16" ht="12.75">
      <c r="A589" t="s">
        <v>50</v>
      </c>
      <c s="34" t="s">
        <v>3848</v>
      </c>
      <c s="34" t="s">
        <v>4683</v>
      </c>
      <c s="35" t="s">
        <v>5</v>
      </c>
      <c s="6" t="s">
        <v>4684</v>
      </c>
      <c s="36" t="s">
        <v>1332</v>
      </c>
      <c s="37">
        <v>1</v>
      </c>
      <c s="36">
        <v>0</v>
      </c>
      <c s="36">
        <f>ROUND(G589*H589,6)</f>
      </c>
      <c r="L589" s="38">
        <v>0</v>
      </c>
      <c s="32">
        <f>ROUND(ROUND(L589,2)*ROUND(G589,3),2)</f>
      </c>
      <c s="36" t="s">
        <v>184</v>
      </c>
      <c>
        <f>(M589*21)/100</f>
      </c>
      <c t="s">
        <v>28</v>
      </c>
    </row>
    <row r="590" spans="1:5" ht="12.75">
      <c r="A590" s="35" t="s">
        <v>56</v>
      </c>
      <c r="E590" s="39" t="s">
        <v>4684</v>
      </c>
    </row>
    <row r="591" spans="1:5" ht="25.5">
      <c r="A591" s="35" t="s">
        <v>57</v>
      </c>
      <c r="E591" s="40" t="s">
        <v>499</v>
      </c>
    </row>
    <row r="592" spans="1:5" ht="12.75">
      <c r="A592" t="s">
        <v>58</v>
      </c>
      <c r="E592" s="39" t="s">
        <v>5</v>
      </c>
    </row>
    <row r="593" spans="1:16" ht="12.75">
      <c r="A593" t="s">
        <v>50</v>
      </c>
      <c s="34" t="s">
        <v>3851</v>
      </c>
      <c s="34" t="s">
        <v>4685</v>
      </c>
      <c s="35" t="s">
        <v>5</v>
      </c>
      <c s="6" t="s">
        <v>4686</v>
      </c>
      <c s="36" t="s">
        <v>54</v>
      </c>
      <c s="37">
        <v>1</v>
      </c>
      <c s="36">
        <v>0</v>
      </c>
      <c s="36">
        <f>ROUND(G593*H593,6)</f>
      </c>
      <c r="L593" s="38">
        <v>0</v>
      </c>
      <c s="32">
        <f>ROUND(ROUND(L593,2)*ROUND(G593,3),2)</f>
      </c>
      <c s="36" t="s">
        <v>55</v>
      </c>
      <c>
        <f>(M593*21)/100</f>
      </c>
      <c t="s">
        <v>28</v>
      </c>
    </row>
    <row r="594" spans="1:5" ht="12.75">
      <c r="A594" s="35" t="s">
        <v>56</v>
      </c>
      <c r="E594" s="39" t="s">
        <v>4686</v>
      </c>
    </row>
    <row r="595" spans="1:5" ht="25.5">
      <c r="A595" s="35" t="s">
        <v>57</v>
      </c>
      <c r="E595" s="40" t="s">
        <v>4426</v>
      </c>
    </row>
    <row r="596" spans="1:5" ht="12.75">
      <c r="A596" t="s">
        <v>58</v>
      </c>
      <c r="E596" s="39" t="s">
        <v>5</v>
      </c>
    </row>
    <row r="597" spans="1:16" ht="25.5">
      <c r="A597" t="s">
        <v>50</v>
      </c>
      <c s="34" t="s">
        <v>3854</v>
      </c>
      <c s="34" t="s">
        <v>4687</v>
      </c>
      <c s="35" t="s">
        <v>5</v>
      </c>
      <c s="6" t="s">
        <v>4688</v>
      </c>
      <c s="36" t="s">
        <v>1332</v>
      </c>
      <c s="37">
        <v>2</v>
      </c>
      <c s="36">
        <v>0</v>
      </c>
      <c s="36">
        <f>ROUND(G597*H597,6)</f>
      </c>
      <c r="L597" s="38">
        <v>0</v>
      </c>
      <c s="32">
        <f>ROUND(ROUND(L597,2)*ROUND(G597,3),2)</f>
      </c>
      <c s="36" t="s">
        <v>184</v>
      </c>
      <c>
        <f>(M597*21)/100</f>
      </c>
      <c t="s">
        <v>28</v>
      </c>
    </row>
    <row r="598" spans="1:5" ht="25.5">
      <c r="A598" s="35" t="s">
        <v>56</v>
      </c>
      <c r="E598" s="39" t="s">
        <v>4688</v>
      </c>
    </row>
    <row r="599" spans="1:5" ht="25.5">
      <c r="A599" s="35" t="s">
        <v>57</v>
      </c>
      <c r="E599" s="40" t="s">
        <v>4432</v>
      </c>
    </row>
    <row r="600" spans="1:5" ht="12.75">
      <c r="A600" t="s">
        <v>58</v>
      </c>
      <c r="E600" s="39" t="s">
        <v>5</v>
      </c>
    </row>
    <row r="601" spans="1:16" ht="12.75">
      <c r="A601" t="s">
        <v>50</v>
      </c>
      <c s="34" t="s">
        <v>3858</v>
      </c>
      <c s="34" t="s">
        <v>4689</v>
      </c>
      <c s="35" t="s">
        <v>5</v>
      </c>
      <c s="6" t="s">
        <v>4690</v>
      </c>
      <c s="36" t="s">
        <v>1332</v>
      </c>
      <c s="37">
        <v>2</v>
      </c>
      <c s="36">
        <v>0</v>
      </c>
      <c s="36">
        <f>ROUND(G601*H601,6)</f>
      </c>
      <c r="L601" s="38">
        <v>0</v>
      </c>
      <c s="32">
        <f>ROUND(ROUND(L601,2)*ROUND(G601,3),2)</f>
      </c>
      <c s="36" t="s">
        <v>184</v>
      </c>
      <c>
        <f>(M601*21)/100</f>
      </c>
      <c t="s">
        <v>28</v>
      </c>
    </row>
    <row r="602" spans="1:5" ht="12.75">
      <c r="A602" s="35" t="s">
        <v>56</v>
      </c>
      <c r="E602" s="39" t="s">
        <v>4690</v>
      </c>
    </row>
    <row r="603" spans="1:5" ht="25.5">
      <c r="A603" s="35" t="s">
        <v>57</v>
      </c>
      <c r="E603" s="40" t="s">
        <v>4432</v>
      </c>
    </row>
    <row r="604" spans="1:5" ht="12.75">
      <c r="A604" t="s">
        <v>58</v>
      </c>
      <c r="E604" s="39" t="s">
        <v>5</v>
      </c>
    </row>
    <row r="605" spans="1:16" ht="12.75">
      <c r="A605" t="s">
        <v>50</v>
      </c>
      <c s="34" t="s">
        <v>3861</v>
      </c>
      <c s="34" t="s">
        <v>4691</v>
      </c>
      <c s="35" t="s">
        <v>5</v>
      </c>
      <c s="6" t="s">
        <v>4692</v>
      </c>
      <c s="36" t="s">
        <v>1332</v>
      </c>
      <c s="37">
        <v>2</v>
      </c>
      <c s="36">
        <v>0</v>
      </c>
      <c s="36">
        <f>ROUND(G605*H605,6)</f>
      </c>
      <c r="L605" s="38">
        <v>0</v>
      </c>
      <c s="32">
        <f>ROUND(ROUND(L605,2)*ROUND(G605,3),2)</f>
      </c>
      <c s="36" t="s">
        <v>184</v>
      </c>
      <c>
        <f>(M605*21)/100</f>
      </c>
      <c t="s">
        <v>28</v>
      </c>
    </row>
    <row r="606" spans="1:5" ht="12.75">
      <c r="A606" s="35" t="s">
        <v>56</v>
      </c>
      <c r="E606" s="39" t="s">
        <v>4692</v>
      </c>
    </row>
    <row r="607" spans="1:5" ht="25.5">
      <c r="A607" s="35" t="s">
        <v>57</v>
      </c>
      <c r="E607" s="40" t="s">
        <v>4432</v>
      </c>
    </row>
    <row r="608" spans="1:5" ht="12.75">
      <c r="A608" t="s">
        <v>58</v>
      </c>
      <c r="E608" s="39" t="s">
        <v>5</v>
      </c>
    </row>
    <row r="609" spans="1:16" ht="12.75">
      <c r="A609" t="s">
        <v>50</v>
      </c>
      <c s="34" t="s">
        <v>3865</v>
      </c>
      <c s="34" t="s">
        <v>4693</v>
      </c>
      <c s="35" t="s">
        <v>5</v>
      </c>
      <c s="6" t="s">
        <v>4694</v>
      </c>
      <c s="36" t="s">
        <v>1332</v>
      </c>
      <c s="37">
        <v>3</v>
      </c>
      <c s="36">
        <v>0</v>
      </c>
      <c s="36">
        <f>ROUND(G609*H609,6)</f>
      </c>
      <c r="L609" s="38">
        <v>0</v>
      </c>
      <c s="32">
        <f>ROUND(ROUND(L609,2)*ROUND(G609,3),2)</f>
      </c>
      <c s="36" t="s">
        <v>184</v>
      </c>
      <c>
        <f>(M609*21)/100</f>
      </c>
      <c t="s">
        <v>28</v>
      </c>
    </row>
    <row r="610" spans="1:5" ht="12.75">
      <c r="A610" s="35" t="s">
        <v>56</v>
      </c>
      <c r="E610" s="39" t="s">
        <v>4694</v>
      </c>
    </row>
    <row r="611" spans="1:5" ht="25.5">
      <c r="A611" s="35" t="s">
        <v>57</v>
      </c>
      <c r="E611" s="40" t="s">
        <v>4435</v>
      </c>
    </row>
    <row r="612" spans="1:5" ht="12.75">
      <c r="A612" t="s">
        <v>58</v>
      </c>
      <c r="E612" s="39" t="s">
        <v>5</v>
      </c>
    </row>
    <row r="613" spans="1:16" ht="12.75">
      <c r="A613" t="s">
        <v>50</v>
      </c>
      <c s="34" t="s">
        <v>3868</v>
      </c>
      <c s="34" t="s">
        <v>4695</v>
      </c>
      <c s="35" t="s">
        <v>5</v>
      </c>
      <c s="6" t="s">
        <v>4696</v>
      </c>
      <c s="36" t="s">
        <v>1332</v>
      </c>
      <c s="37">
        <v>1</v>
      </c>
      <c s="36">
        <v>0</v>
      </c>
      <c s="36">
        <f>ROUND(G613*H613,6)</f>
      </c>
      <c r="L613" s="38">
        <v>0</v>
      </c>
      <c s="32">
        <f>ROUND(ROUND(L613,2)*ROUND(G613,3),2)</f>
      </c>
      <c s="36" t="s">
        <v>184</v>
      </c>
      <c>
        <f>(M613*21)/100</f>
      </c>
      <c t="s">
        <v>28</v>
      </c>
    </row>
    <row r="614" spans="1:5" ht="12.75">
      <c r="A614" s="35" t="s">
        <v>56</v>
      </c>
      <c r="E614" s="39" t="s">
        <v>4696</v>
      </c>
    </row>
    <row r="615" spans="1:5" ht="25.5">
      <c r="A615" s="35" t="s">
        <v>57</v>
      </c>
      <c r="E615" s="40" t="s">
        <v>4426</v>
      </c>
    </row>
    <row r="616" spans="1:5" ht="12.75">
      <c r="A616" t="s">
        <v>58</v>
      </c>
      <c r="E616" s="39" t="s">
        <v>5</v>
      </c>
    </row>
    <row r="617" spans="1:16" ht="25.5">
      <c r="A617" t="s">
        <v>50</v>
      </c>
      <c s="34" t="s">
        <v>3871</v>
      </c>
      <c s="34" t="s">
        <v>4697</v>
      </c>
      <c s="35" t="s">
        <v>5</v>
      </c>
      <c s="6" t="s">
        <v>4698</v>
      </c>
      <c s="36" t="s">
        <v>1332</v>
      </c>
      <c s="37">
        <v>2</v>
      </c>
      <c s="36">
        <v>0</v>
      </c>
      <c s="36">
        <f>ROUND(G617*H617,6)</f>
      </c>
      <c r="L617" s="38">
        <v>0</v>
      </c>
      <c s="32">
        <f>ROUND(ROUND(L617,2)*ROUND(G617,3),2)</f>
      </c>
      <c s="36" t="s">
        <v>55</v>
      </c>
      <c>
        <f>(M617*21)/100</f>
      </c>
      <c t="s">
        <v>28</v>
      </c>
    </row>
    <row r="618" spans="1:5" ht="25.5">
      <c r="A618" s="35" t="s">
        <v>56</v>
      </c>
      <c r="E618" s="39" t="s">
        <v>4698</v>
      </c>
    </row>
    <row r="619" spans="1:5" ht="25.5">
      <c r="A619" s="35" t="s">
        <v>57</v>
      </c>
      <c r="E619" s="40" t="s">
        <v>4432</v>
      </c>
    </row>
    <row r="620" spans="1:5" ht="12.75">
      <c r="A620" t="s">
        <v>58</v>
      </c>
      <c r="E620" s="39" t="s">
        <v>5</v>
      </c>
    </row>
    <row r="621" spans="1:16" ht="25.5">
      <c r="A621" t="s">
        <v>50</v>
      </c>
      <c s="34" t="s">
        <v>3875</v>
      </c>
      <c s="34" t="s">
        <v>4699</v>
      </c>
      <c s="35" t="s">
        <v>5</v>
      </c>
      <c s="6" t="s">
        <v>4700</v>
      </c>
      <c s="36" t="s">
        <v>1332</v>
      </c>
      <c s="37">
        <v>2</v>
      </c>
      <c s="36">
        <v>0</v>
      </c>
      <c s="36">
        <f>ROUND(G621*H621,6)</f>
      </c>
      <c r="L621" s="38">
        <v>0</v>
      </c>
      <c s="32">
        <f>ROUND(ROUND(L621,2)*ROUND(G621,3),2)</f>
      </c>
      <c s="36" t="s">
        <v>55</v>
      </c>
      <c>
        <f>(M621*21)/100</f>
      </c>
      <c t="s">
        <v>28</v>
      </c>
    </row>
    <row r="622" spans="1:5" ht="25.5">
      <c r="A622" s="35" t="s">
        <v>56</v>
      </c>
      <c r="E622" s="39" t="s">
        <v>4700</v>
      </c>
    </row>
    <row r="623" spans="1:5" ht="25.5">
      <c r="A623" s="35" t="s">
        <v>57</v>
      </c>
      <c r="E623" s="40" t="s">
        <v>4432</v>
      </c>
    </row>
    <row r="624" spans="1:5" ht="12.75">
      <c r="A624" t="s">
        <v>58</v>
      </c>
      <c r="E624" s="39" t="s">
        <v>5</v>
      </c>
    </row>
    <row r="625" spans="1:16" ht="25.5">
      <c r="A625" t="s">
        <v>50</v>
      </c>
      <c s="34" t="s">
        <v>3878</v>
      </c>
      <c s="34" t="s">
        <v>4701</v>
      </c>
      <c s="35" t="s">
        <v>5</v>
      </c>
      <c s="6" t="s">
        <v>4702</v>
      </c>
      <c s="36" t="s">
        <v>1332</v>
      </c>
      <c s="37">
        <v>2</v>
      </c>
      <c s="36">
        <v>0</v>
      </c>
      <c s="36">
        <f>ROUND(G625*H625,6)</f>
      </c>
      <c r="L625" s="38">
        <v>0</v>
      </c>
      <c s="32">
        <f>ROUND(ROUND(L625,2)*ROUND(G625,3),2)</f>
      </c>
      <c s="36" t="s">
        <v>184</v>
      </c>
      <c>
        <f>(M625*21)/100</f>
      </c>
      <c t="s">
        <v>28</v>
      </c>
    </row>
    <row r="626" spans="1:5" ht="38.25">
      <c r="A626" s="35" t="s">
        <v>56</v>
      </c>
      <c r="E626" s="39" t="s">
        <v>4703</v>
      </c>
    </row>
    <row r="627" spans="1:5" ht="25.5">
      <c r="A627" s="35" t="s">
        <v>57</v>
      </c>
      <c r="E627" s="40" t="s">
        <v>4432</v>
      </c>
    </row>
    <row r="628" spans="1:5" ht="12.75">
      <c r="A628" t="s">
        <v>58</v>
      </c>
      <c r="E628" s="39" t="s">
        <v>5</v>
      </c>
    </row>
    <row r="629" spans="1:16" ht="25.5">
      <c r="A629" t="s">
        <v>50</v>
      </c>
      <c s="34" t="s">
        <v>3881</v>
      </c>
      <c s="34" t="s">
        <v>4704</v>
      </c>
      <c s="35" t="s">
        <v>5</v>
      </c>
      <c s="6" t="s">
        <v>4705</v>
      </c>
      <c s="36" t="s">
        <v>1332</v>
      </c>
      <c s="37">
        <v>3</v>
      </c>
      <c s="36">
        <v>0</v>
      </c>
      <c s="36">
        <f>ROUND(G629*H629,6)</f>
      </c>
      <c r="L629" s="38">
        <v>0</v>
      </c>
      <c s="32">
        <f>ROUND(ROUND(L629,2)*ROUND(G629,3),2)</f>
      </c>
      <c s="36" t="s">
        <v>55</v>
      </c>
      <c>
        <f>(M629*21)/100</f>
      </c>
      <c t="s">
        <v>28</v>
      </c>
    </row>
    <row r="630" spans="1:5" ht="25.5">
      <c r="A630" s="35" t="s">
        <v>56</v>
      </c>
      <c r="E630" s="39" t="s">
        <v>4705</v>
      </c>
    </row>
    <row r="631" spans="1:5" ht="25.5">
      <c r="A631" s="35" t="s">
        <v>57</v>
      </c>
      <c r="E631" s="40" t="s">
        <v>4435</v>
      </c>
    </row>
    <row r="632" spans="1:5" ht="12.75">
      <c r="A632" t="s">
        <v>58</v>
      </c>
      <c r="E632" s="39" t="s">
        <v>5</v>
      </c>
    </row>
    <row r="633" spans="1:16" ht="38.25">
      <c r="A633" t="s">
        <v>50</v>
      </c>
      <c s="34" t="s">
        <v>3884</v>
      </c>
      <c s="34" t="s">
        <v>4706</v>
      </c>
      <c s="35" t="s">
        <v>5</v>
      </c>
      <c s="6" t="s">
        <v>4707</v>
      </c>
      <c s="36" t="s">
        <v>1332</v>
      </c>
      <c s="37">
        <v>1</v>
      </c>
      <c s="36">
        <v>0</v>
      </c>
      <c s="36">
        <f>ROUND(G633*H633,6)</f>
      </c>
      <c r="L633" s="38">
        <v>0</v>
      </c>
      <c s="32">
        <f>ROUND(ROUND(L633,2)*ROUND(G633,3),2)</f>
      </c>
      <c s="36" t="s">
        <v>184</v>
      </c>
      <c>
        <f>(M633*21)/100</f>
      </c>
      <c t="s">
        <v>28</v>
      </c>
    </row>
    <row r="634" spans="1:5" ht="38.25">
      <c r="A634" s="35" t="s">
        <v>56</v>
      </c>
      <c r="E634" s="39" t="s">
        <v>4708</v>
      </c>
    </row>
    <row r="635" spans="1:5" ht="25.5">
      <c r="A635" s="35" t="s">
        <v>57</v>
      </c>
      <c r="E635" s="40" t="s">
        <v>4426</v>
      </c>
    </row>
    <row r="636" spans="1:5" ht="12.75">
      <c r="A636" t="s">
        <v>58</v>
      </c>
      <c r="E636" s="39" t="s">
        <v>5</v>
      </c>
    </row>
    <row r="637" spans="1:16" ht="12.75">
      <c r="A637" t="s">
        <v>50</v>
      </c>
      <c s="34" t="s">
        <v>3888</v>
      </c>
      <c s="34" t="s">
        <v>4709</v>
      </c>
      <c s="35" t="s">
        <v>5</v>
      </c>
      <c s="6" t="s">
        <v>4710</v>
      </c>
      <c s="36" t="s">
        <v>1332</v>
      </c>
      <c s="37">
        <v>4</v>
      </c>
      <c s="36">
        <v>0</v>
      </c>
      <c s="36">
        <f>ROUND(G637*H637,6)</f>
      </c>
      <c r="L637" s="38">
        <v>0</v>
      </c>
      <c s="32">
        <f>ROUND(ROUND(L637,2)*ROUND(G637,3),2)</f>
      </c>
      <c s="36" t="s">
        <v>184</v>
      </c>
      <c>
        <f>(M637*21)/100</f>
      </c>
      <c t="s">
        <v>28</v>
      </c>
    </row>
    <row r="638" spans="1:5" ht="12.75">
      <c r="A638" s="35" t="s">
        <v>56</v>
      </c>
      <c r="E638" s="39" t="s">
        <v>4710</v>
      </c>
    </row>
    <row r="639" spans="1:5" ht="25.5">
      <c r="A639" s="35" t="s">
        <v>57</v>
      </c>
      <c r="E639" s="40" t="s">
        <v>513</v>
      </c>
    </row>
    <row r="640" spans="1:5" ht="12.75">
      <c r="A640" t="s">
        <v>58</v>
      </c>
      <c r="E640" s="39" t="s">
        <v>5</v>
      </c>
    </row>
    <row r="641" spans="1:16" ht="12.75">
      <c r="A641" t="s">
        <v>50</v>
      </c>
      <c s="34" t="s">
        <v>3891</v>
      </c>
      <c s="34" t="s">
        <v>4711</v>
      </c>
      <c s="35" t="s">
        <v>5</v>
      </c>
      <c s="6" t="s">
        <v>4712</v>
      </c>
      <c s="36" t="s">
        <v>54</v>
      </c>
      <c s="37">
        <v>4</v>
      </c>
      <c s="36">
        <v>0</v>
      </c>
      <c s="36">
        <f>ROUND(G641*H641,6)</f>
      </c>
      <c r="L641" s="38">
        <v>0</v>
      </c>
      <c s="32">
        <f>ROUND(ROUND(L641,2)*ROUND(G641,3),2)</f>
      </c>
      <c s="36" t="s">
        <v>55</v>
      </c>
      <c>
        <f>(M641*21)/100</f>
      </c>
      <c t="s">
        <v>28</v>
      </c>
    </row>
    <row r="642" spans="1:5" ht="12.75">
      <c r="A642" s="35" t="s">
        <v>56</v>
      </c>
      <c r="E642" s="39" t="s">
        <v>4712</v>
      </c>
    </row>
    <row r="643" spans="1:5" ht="25.5">
      <c r="A643" s="35" t="s">
        <v>57</v>
      </c>
      <c r="E643" s="40" t="s">
        <v>4446</v>
      </c>
    </row>
    <row r="644" spans="1:5" ht="12.75">
      <c r="A644" t="s">
        <v>58</v>
      </c>
      <c r="E644" s="39" t="s">
        <v>5</v>
      </c>
    </row>
    <row r="645" spans="1:16" ht="12.75">
      <c r="A645" t="s">
        <v>50</v>
      </c>
      <c s="34" t="s">
        <v>3895</v>
      </c>
      <c s="34" t="s">
        <v>4713</v>
      </c>
      <c s="35" t="s">
        <v>5</v>
      </c>
      <c s="6" t="s">
        <v>4714</v>
      </c>
      <c s="36" t="s">
        <v>1332</v>
      </c>
      <c s="37">
        <v>14</v>
      </c>
      <c s="36">
        <v>0</v>
      </c>
      <c s="36">
        <f>ROUND(G645*H645,6)</f>
      </c>
      <c r="L645" s="38">
        <v>0</v>
      </c>
      <c s="32">
        <f>ROUND(ROUND(L645,2)*ROUND(G645,3),2)</f>
      </c>
      <c s="36" t="s">
        <v>184</v>
      </c>
      <c>
        <f>(M645*21)/100</f>
      </c>
      <c t="s">
        <v>28</v>
      </c>
    </row>
    <row r="646" spans="1:5" ht="12.75">
      <c r="A646" s="35" t="s">
        <v>56</v>
      </c>
      <c r="E646" s="39" t="s">
        <v>4714</v>
      </c>
    </row>
    <row r="647" spans="1:5" ht="25.5">
      <c r="A647" s="35" t="s">
        <v>57</v>
      </c>
      <c r="E647" s="40" t="s">
        <v>4715</v>
      </c>
    </row>
    <row r="648" spans="1:5" ht="12.75">
      <c r="A648" t="s">
        <v>58</v>
      </c>
      <c r="E648" s="39" t="s">
        <v>5</v>
      </c>
    </row>
    <row r="649" spans="1:16" ht="25.5">
      <c r="A649" t="s">
        <v>50</v>
      </c>
      <c s="34" t="s">
        <v>3899</v>
      </c>
      <c s="34" t="s">
        <v>4716</v>
      </c>
      <c s="35" t="s">
        <v>5</v>
      </c>
      <c s="6" t="s">
        <v>4717</v>
      </c>
      <c s="36" t="s">
        <v>1332</v>
      </c>
      <c s="37">
        <v>3</v>
      </c>
      <c s="36">
        <v>0</v>
      </c>
      <c s="36">
        <f>ROUND(G649*H649,6)</f>
      </c>
      <c r="L649" s="38">
        <v>0</v>
      </c>
      <c s="32">
        <f>ROUND(ROUND(L649,2)*ROUND(G649,3),2)</f>
      </c>
      <c s="36" t="s">
        <v>184</v>
      </c>
      <c>
        <f>(M649*21)/100</f>
      </c>
      <c t="s">
        <v>28</v>
      </c>
    </row>
    <row r="650" spans="1:5" ht="25.5">
      <c r="A650" s="35" t="s">
        <v>56</v>
      </c>
      <c r="E650" s="39" t="s">
        <v>4717</v>
      </c>
    </row>
    <row r="651" spans="1:5" ht="25.5">
      <c r="A651" s="35" t="s">
        <v>57</v>
      </c>
      <c r="E651" s="40" t="s">
        <v>4435</v>
      </c>
    </row>
    <row r="652" spans="1:5" ht="12.75">
      <c r="A652" t="s">
        <v>58</v>
      </c>
      <c r="E652" s="39" t="s">
        <v>5</v>
      </c>
    </row>
    <row r="653" spans="1:16" ht="25.5">
      <c r="A653" t="s">
        <v>50</v>
      </c>
      <c s="34" t="s">
        <v>3903</v>
      </c>
      <c s="34" t="s">
        <v>4718</v>
      </c>
      <c s="35" t="s">
        <v>5</v>
      </c>
      <c s="6" t="s">
        <v>4719</v>
      </c>
      <c s="36" t="s">
        <v>1332</v>
      </c>
      <c s="37">
        <v>4</v>
      </c>
      <c s="36">
        <v>0</v>
      </c>
      <c s="36">
        <f>ROUND(G653*H653,6)</f>
      </c>
      <c r="L653" s="38">
        <v>0</v>
      </c>
      <c s="32">
        <f>ROUND(ROUND(L653,2)*ROUND(G653,3),2)</f>
      </c>
      <c s="36" t="s">
        <v>184</v>
      </c>
      <c>
        <f>(M653*21)/100</f>
      </c>
      <c t="s">
        <v>28</v>
      </c>
    </row>
    <row r="654" spans="1:5" ht="25.5">
      <c r="A654" s="35" t="s">
        <v>56</v>
      </c>
      <c r="E654" s="39" t="s">
        <v>4719</v>
      </c>
    </row>
    <row r="655" spans="1:5" ht="25.5">
      <c r="A655" s="35" t="s">
        <v>57</v>
      </c>
      <c r="E655" s="40" t="s">
        <v>4446</v>
      </c>
    </row>
    <row r="656" spans="1:5" ht="12.75">
      <c r="A656" t="s">
        <v>58</v>
      </c>
      <c r="E656" s="39" t="s">
        <v>5</v>
      </c>
    </row>
    <row r="657" spans="1:16" ht="25.5">
      <c r="A657" t="s">
        <v>50</v>
      </c>
      <c s="34" t="s">
        <v>3906</v>
      </c>
      <c s="34" t="s">
        <v>4720</v>
      </c>
      <c s="35" t="s">
        <v>5</v>
      </c>
      <c s="6" t="s">
        <v>4721</v>
      </c>
      <c s="36" t="s">
        <v>1332</v>
      </c>
      <c s="37">
        <v>4</v>
      </c>
      <c s="36">
        <v>0</v>
      </c>
      <c s="36">
        <f>ROUND(G657*H657,6)</f>
      </c>
      <c r="L657" s="38">
        <v>0</v>
      </c>
      <c s="32">
        <f>ROUND(ROUND(L657,2)*ROUND(G657,3),2)</f>
      </c>
      <c s="36" t="s">
        <v>184</v>
      </c>
      <c>
        <f>(M657*21)/100</f>
      </c>
      <c t="s">
        <v>28</v>
      </c>
    </row>
    <row r="658" spans="1:5" ht="25.5">
      <c r="A658" s="35" t="s">
        <v>56</v>
      </c>
      <c r="E658" s="39" t="s">
        <v>4721</v>
      </c>
    </row>
    <row r="659" spans="1:5" ht="25.5">
      <c r="A659" s="35" t="s">
        <v>57</v>
      </c>
      <c r="E659" s="40" t="s">
        <v>4446</v>
      </c>
    </row>
    <row r="660" spans="1:5" ht="12.75">
      <c r="A660" t="s">
        <v>58</v>
      </c>
      <c r="E660" s="39" t="s">
        <v>5</v>
      </c>
    </row>
    <row r="661" spans="1:16" ht="12.75">
      <c r="A661" t="s">
        <v>50</v>
      </c>
      <c s="34" t="s">
        <v>3909</v>
      </c>
      <c s="34" t="s">
        <v>4722</v>
      </c>
      <c s="35" t="s">
        <v>5</v>
      </c>
      <c s="6" t="s">
        <v>4723</v>
      </c>
      <c s="36" t="s">
        <v>1332</v>
      </c>
      <c s="37">
        <v>9</v>
      </c>
      <c s="36">
        <v>0</v>
      </c>
      <c s="36">
        <f>ROUND(G661*H661,6)</f>
      </c>
      <c r="L661" s="38">
        <v>0</v>
      </c>
      <c s="32">
        <f>ROUND(ROUND(L661,2)*ROUND(G661,3),2)</f>
      </c>
      <c s="36" t="s">
        <v>184</v>
      </c>
      <c>
        <f>(M661*21)/100</f>
      </c>
      <c t="s">
        <v>28</v>
      </c>
    </row>
    <row r="662" spans="1:5" ht="12.75">
      <c r="A662" s="35" t="s">
        <v>56</v>
      </c>
      <c r="E662" s="39" t="s">
        <v>4723</v>
      </c>
    </row>
    <row r="663" spans="1:5" ht="25.5">
      <c r="A663" s="35" t="s">
        <v>57</v>
      </c>
      <c r="E663" s="40" t="s">
        <v>4724</v>
      </c>
    </row>
    <row r="664" spans="1:5" ht="12.75">
      <c r="A664" t="s">
        <v>58</v>
      </c>
      <c r="E664" s="39" t="s">
        <v>5</v>
      </c>
    </row>
    <row r="665" spans="1:16" ht="12.75">
      <c r="A665" t="s">
        <v>50</v>
      </c>
      <c s="34" t="s">
        <v>3912</v>
      </c>
      <c s="34" t="s">
        <v>4725</v>
      </c>
      <c s="35" t="s">
        <v>5</v>
      </c>
      <c s="6" t="s">
        <v>4726</v>
      </c>
      <c s="36" t="s">
        <v>1332</v>
      </c>
      <c s="37">
        <v>29</v>
      </c>
      <c s="36">
        <v>0</v>
      </c>
      <c s="36">
        <f>ROUND(G665*H665,6)</f>
      </c>
      <c r="L665" s="38">
        <v>0</v>
      </c>
      <c s="32">
        <f>ROUND(ROUND(L665,2)*ROUND(G665,3),2)</f>
      </c>
      <c s="36" t="s">
        <v>184</v>
      </c>
      <c>
        <f>(M665*21)/100</f>
      </c>
      <c t="s">
        <v>28</v>
      </c>
    </row>
    <row r="666" spans="1:5" ht="12.75">
      <c r="A666" s="35" t="s">
        <v>56</v>
      </c>
      <c r="E666" s="39" t="s">
        <v>4726</v>
      </c>
    </row>
    <row r="667" spans="1:5" ht="25.5">
      <c r="A667" s="35" t="s">
        <v>57</v>
      </c>
      <c r="E667" s="40" t="s">
        <v>4727</v>
      </c>
    </row>
    <row r="668" spans="1:5" ht="12.75">
      <c r="A668" t="s">
        <v>58</v>
      </c>
      <c r="E668" s="39" t="s">
        <v>5</v>
      </c>
    </row>
    <row r="669" spans="1:16" ht="12.75">
      <c r="A669" t="s">
        <v>50</v>
      </c>
      <c s="34" t="s">
        <v>3915</v>
      </c>
      <c s="34" t="s">
        <v>4728</v>
      </c>
      <c s="35" t="s">
        <v>5</v>
      </c>
      <c s="6" t="s">
        <v>4729</v>
      </c>
      <c s="36" t="s">
        <v>1332</v>
      </c>
      <c s="37">
        <v>5</v>
      </c>
      <c s="36">
        <v>0</v>
      </c>
      <c s="36">
        <f>ROUND(G669*H669,6)</f>
      </c>
      <c r="L669" s="38">
        <v>0</v>
      </c>
      <c s="32">
        <f>ROUND(ROUND(L669,2)*ROUND(G669,3),2)</f>
      </c>
      <c s="36" t="s">
        <v>55</v>
      </c>
      <c>
        <f>(M669*21)/100</f>
      </c>
      <c t="s">
        <v>28</v>
      </c>
    </row>
    <row r="670" spans="1:5" ht="12.75">
      <c r="A670" s="35" t="s">
        <v>56</v>
      </c>
      <c r="E670" s="39" t="s">
        <v>4729</v>
      </c>
    </row>
    <row r="671" spans="1:5" ht="25.5">
      <c r="A671" s="35" t="s">
        <v>57</v>
      </c>
      <c r="E671" s="40" t="s">
        <v>4624</v>
      </c>
    </row>
    <row r="672" spans="1:5" ht="12.75">
      <c r="A672" t="s">
        <v>58</v>
      </c>
      <c r="E672" s="39" t="s">
        <v>5</v>
      </c>
    </row>
    <row r="673" spans="1:16" ht="12.75">
      <c r="A673" t="s">
        <v>50</v>
      </c>
      <c s="34" t="s">
        <v>3918</v>
      </c>
      <c s="34" t="s">
        <v>4730</v>
      </c>
      <c s="35" t="s">
        <v>5</v>
      </c>
      <c s="6" t="s">
        <v>4731</v>
      </c>
      <c s="36" t="s">
        <v>54</v>
      </c>
      <c s="37">
        <v>3</v>
      </c>
      <c s="36">
        <v>0</v>
      </c>
      <c s="36">
        <f>ROUND(G673*H673,6)</f>
      </c>
      <c r="L673" s="38">
        <v>0</v>
      </c>
      <c s="32">
        <f>ROUND(ROUND(L673,2)*ROUND(G673,3),2)</f>
      </c>
      <c s="36" t="s">
        <v>184</v>
      </c>
      <c>
        <f>(M673*21)/100</f>
      </c>
      <c t="s">
        <v>28</v>
      </c>
    </row>
    <row r="674" spans="1:5" ht="12.75">
      <c r="A674" s="35" t="s">
        <v>56</v>
      </c>
      <c r="E674" s="39" t="s">
        <v>4731</v>
      </c>
    </row>
    <row r="675" spans="1:5" ht="25.5">
      <c r="A675" s="35" t="s">
        <v>57</v>
      </c>
      <c r="E675" s="40" t="s">
        <v>506</v>
      </c>
    </row>
    <row r="676" spans="1:5" ht="12.75">
      <c r="A676" t="s">
        <v>58</v>
      </c>
      <c r="E676" s="39" t="s">
        <v>5</v>
      </c>
    </row>
    <row r="677" spans="1:16" ht="12.75">
      <c r="A677" t="s">
        <v>50</v>
      </c>
      <c s="34" t="s">
        <v>3920</v>
      </c>
      <c s="34" t="s">
        <v>4732</v>
      </c>
      <c s="35" t="s">
        <v>5</v>
      </c>
      <c s="6" t="s">
        <v>4733</v>
      </c>
      <c s="36" t="s">
        <v>54</v>
      </c>
      <c s="37">
        <v>3</v>
      </c>
      <c s="36">
        <v>0</v>
      </c>
      <c s="36">
        <f>ROUND(G677*H677,6)</f>
      </c>
      <c r="L677" s="38">
        <v>0</v>
      </c>
      <c s="32">
        <f>ROUND(ROUND(L677,2)*ROUND(G677,3),2)</f>
      </c>
      <c s="36" t="s">
        <v>184</v>
      </c>
      <c>
        <f>(M677*21)/100</f>
      </c>
      <c t="s">
        <v>28</v>
      </c>
    </row>
    <row r="678" spans="1:5" ht="12.75">
      <c r="A678" s="35" t="s">
        <v>56</v>
      </c>
      <c r="E678" s="39" t="s">
        <v>4733</v>
      </c>
    </row>
    <row r="679" spans="1:5" ht="25.5">
      <c r="A679" s="35" t="s">
        <v>57</v>
      </c>
      <c r="E679" s="40" t="s">
        <v>4435</v>
      </c>
    </row>
    <row r="680" spans="1:5" ht="12.75">
      <c r="A680" t="s">
        <v>58</v>
      </c>
      <c r="E680" s="39" t="s">
        <v>5</v>
      </c>
    </row>
    <row r="681" spans="1:16" ht="12.75">
      <c r="A681" t="s">
        <v>50</v>
      </c>
      <c s="34" t="s">
        <v>3924</v>
      </c>
      <c s="34" t="s">
        <v>4734</v>
      </c>
      <c s="35" t="s">
        <v>5</v>
      </c>
      <c s="6" t="s">
        <v>4735</v>
      </c>
      <c s="36" t="s">
        <v>54</v>
      </c>
      <c s="37">
        <v>1</v>
      </c>
      <c s="36">
        <v>0</v>
      </c>
      <c s="36">
        <f>ROUND(G681*H681,6)</f>
      </c>
      <c r="L681" s="38">
        <v>0</v>
      </c>
      <c s="32">
        <f>ROUND(ROUND(L681,2)*ROUND(G681,3),2)</f>
      </c>
      <c s="36" t="s">
        <v>184</v>
      </c>
      <c>
        <f>(M681*21)/100</f>
      </c>
      <c t="s">
        <v>28</v>
      </c>
    </row>
    <row r="682" spans="1:5" ht="12.75">
      <c r="A682" s="35" t="s">
        <v>56</v>
      </c>
      <c r="E682" s="39" t="s">
        <v>4735</v>
      </c>
    </row>
    <row r="683" spans="1:5" ht="12.75">
      <c r="A683" s="35" t="s">
        <v>57</v>
      </c>
      <c r="E683" s="40" t="s">
        <v>5</v>
      </c>
    </row>
    <row r="684" spans="1:5" ht="12.75">
      <c r="A684" t="s">
        <v>58</v>
      </c>
      <c r="E684" s="39" t="s">
        <v>5</v>
      </c>
    </row>
    <row r="685" spans="1:16" ht="12.75">
      <c r="A685" t="s">
        <v>50</v>
      </c>
      <c s="34" t="s">
        <v>3928</v>
      </c>
      <c s="34" t="s">
        <v>4736</v>
      </c>
      <c s="35" t="s">
        <v>5</v>
      </c>
      <c s="6" t="s">
        <v>4737</v>
      </c>
      <c s="36" t="s">
        <v>54</v>
      </c>
      <c s="37">
        <v>1</v>
      </c>
      <c s="36">
        <v>0</v>
      </c>
      <c s="36">
        <f>ROUND(G685*H685,6)</f>
      </c>
      <c r="L685" s="38">
        <v>0</v>
      </c>
      <c s="32">
        <f>ROUND(ROUND(L685,2)*ROUND(G685,3),2)</f>
      </c>
      <c s="36" t="s">
        <v>184</v>
      </c>
      <c>
        <f>(M685*21)/100</f>
      </c>
      <c t="s">
        <v>28</v>
      </c>
    </row>
    <row r="686" spans="1:5" ht="12.75">
      <c r="A686" s="35" t="s">
        <v>56</v>
      </c>
      <c r="E686" s="39" t="s">
        <v>4737</v>
      </c>
    </row>
    <row r="687" spans="1:5" ht="25.5">
      <c r="A687" s="35" t="s">
        <v>57</v>
      </c>
      <c r="E687" s="40" t="s">
        <v>4426</v>
      </c>
    </row>
    <row r="688" spans="1:5" ht="12.75">
      <c r="A688" t="s">
        <v>58</v>
      </c>
      <c r="E688" s="39" t="s">
        <v>5</v>
      </c>
    </row>
    <row r="689" spans="1:16" ht="12.75">
      <c r="A689" t="s">
        <v>50</v>
      </c>
      <c s="34" t="s">
        <v>3931</v>
      </c>
      <c s="34" t="s">
        <v>4738</v>
      </c>
      <c s="35" t="s">
        <v>5</v>
      </c>
      <c s="6" t="s">
        <v>4739</v>
      </c>
      <c s="36" t="s">
        <v>1332</v>
      </c>
      <c s="37">
        <v>2</v>
      </c>
      <c s="36">
        <v>0</v>
      </c>
      <c s="36">
        <f>ROUND(G689*H689,6)</f>
      </c>
      <c r="L689" s="38">
        <v>0</v>
      </c>
      <c s="32">
        <f>ROUND(ROUND(L689,2)*ROUND(G689,3),2)</f>
      </c>
      <c s="36" t="s">
        <v>184</v>
      </c>
      <c>
        <f>(M689*21)/100</f>
      </c>
      <c t="s">
        <v>28</v>
      </c>
    </row>
    <row r="690" spans="1:5" ht="12.75">
      <c r="A690" s="35" t="s">
        <v>56</v>
      </c>
      <c r="E690" s="39" t="s">
        <v>4739</v>
      </c>
    </row>
    <row r="691" spans="1:5" ht="25.5">
      <c r="A691" s="35" t="s">
        <v>57</v>
      </c>
      <c r="E691" s="40" t="s">
        <v>4432</v>
      </c>
    </row>
    <row r="692" spans="1:5" ht="12.75">
      <c r="A692" t="s">
        <v>58</v>
      </c>
      <c r="E692" s="39" t="s">
        <v>5</v>
      </c>
    </row>
    <row r="693" spans="1:16" ht="12.75">
      <c r="A693" t="s">
        <v>50</v>
      </c>
      <c s="34" t="s">
        <v>3934</v>
      </c>
      <c s="34" t="s">
        <v>4740</v>
      </c>
      <c s="35" t="s">
        <v>5</v>
      </c>
      <c s="6" t="s">
        <v>4741</v>
      </c>
      <c s="36" t="s">
        <v>1332</v>
      </c>
      <c s="37">
        <v>10</v>
      </c>
      <c s="36">
        <v>0</v>
      </c>
      <c s="36">
        <f>ROUND(G693*H693,6)</f>
      </c>
      <c r="L693" s="38">
        <v>0</v>
      </c>
      <c s="32">
        <f>ROUND(ROUND(L693,2)*ROUND(G693,3),2)</f>
      </c>
      <c s="36" t="s">
        <v>184</v>
      </c>
      <c>
        <f>(M693*21)/100</f>
      </c>
      <c t="s">
        <v>28</v>
      </c>
    </row>
    <row r="694" spans="1:5" ht="12.75">
      <c r="A694" s="35" t="s">
        <v>56</v>
      </c>
      <c r="E694" s="39" t="s">
        <v>4741</v>
      </c>
    </row>
    <row r="695" spans="1:5" ht="25.5">
      <c r="A695" s="35" t="s">
        <v>57</v>
      </c>
      <c r="E695" s="40" t="s">
        <v>4562</v>
      </c>
    </row>
    <row r="696" spans="1:5" ht="12.75">
      <c r="A696" t="s">
        <v>58</v>
      </c>
      <c r="E696" s="39" t="s">
        <v>5</v>
      </c>
    </row>
    <row r="697" spans="1:16" ht="12.75">
      <c r="A697" t="s">
        <v>50</v>
      </c>
      <c s="34" t="s">
        <v>3938</v>
      </c>
      <c s="34" t="s">
        <v>4742</v>
      </c>
      <c s="35" t="s">
        <v>5</v>
      </c>
      <c s="6" t="s">
        <v>4743</v>
      </c>
      <c s="36" t="s">
        <v>54</v>
      </c>
      <c s="37">
        <v>5</v>
      </c>
      <c s="36">
        <v>0</v>
      </c>
      <c s="36">
        <f>ROUND(G697*H697,6)</f>
      </c>
      <c r="L697" s="38">
        <v>0</v>
      </c>
      <c s="32">
        <f>ROUND(ROUND(L697,2)*ROUND(G697,3),2)</f>
      </c>
      <c s="36" t="s">
        <v>184</v>
      </c>
      <c>
        <f>(M697*21)/100</f>
      </c>
      <c t="s">
        <v>28</v>
      </c>
    </row>
    <row r="698" spans="1:5" ht="12.75">
      <c r="A698" s="35" t="s">
        <v>56</v>
      </c>
      <c r="E698" s="39" t="s">
        <v>4743</v>
      </c>
    </row>
    <row r="699" spans="1:5" ht="25.5">
      <c r="A699" s="35" t="s">
        <v>57</v>
      </c>
      <c r="E699" s="40" t="s">
        <v>4624</v>
      </c>
    </row>
    <row r="700" spans="1:5" ht="12.75">
      <c r="A700" t="s">
        <v>58</v>
      </c>
      <c r="E700" s="39" t="s">
        <v>5</v>
      </c>
    </row>
    <row r="701" spans="1:16" ht="12.75">
      <c r="A701" t="s">
        <v>50</v>
      </c>
      <c s="34" t="s">
        <v>3941</v>
      </c>
      <c s="34" t="s">
        <v>4744</v>
      </c>
      <c s="35" t="s">
        <v>5</v>
      </c>
      <c s="6" t="s">
        <v>4745</v>
      </c>
      <c s="36" t="s">
        <v>54</v>
      </c>
      <c s="37">
        <v>1</v>
      </c>
      <c s="36">
        <v>0</v>
      </c>
      <c s="36">
        <f>ROUND(G701*H701,6)</f>
      </c>
      <c r="L701" s="38">
        <v>0</v>
      </c>
      <c s="32">
        <f>ROUND(ROUND(L701,2)*ROUND(G701,3),2)</f>
      </c>
      <c s="36" t="s">
        <v>55</v>
      </c>
      <c>
        <f>(M701*21)/100</f>
      </c>
      <c t="s">
        <v>28</v>
      </c>
    </row>
    <row r="702" spans="1:5" ht="12.75">
      <c r="A702" s="35" t="s">
        <v>56</v>
      </c>
      <c r="E702" s="39" t="s">
        <v>4745</v>
      </c>
    </row>
    <row r="703" spans="1:5" ht="25.5">
      <c r="A703" s="35" t="s">
        <v>57</v>
      </c>
      <c r="E703" s="40" t="s">
        <v>4426</v>
      </c>
    </row>
    <row r="704" spans="1:5" ht="12.75">
      <c r="A704" t="s">
        <v>58</v>
      </c>
      <c r="E704" s="39" t="s">
        <v>5</v>
      </c>
    </row>
    <row r="705" spans="1:16" ht="12.75">
      <c r="A705" t="s">
        <v>50</v>
      </c>
      <c s="34" t="s">
        <v>3945</v>
      </c>
      <c s="34" t="s">
        <v>4746</v>
      </c>
      <c s="35" t="s">
        <v>5</v>
      </c>
      <c s="6" t="s">
        <v>4747</v>
      </c>
      <c s="36" t="s">
        <v>54</v>
      </c>
      <c s="37">
        <v>2</v>
      </c>
      <c s="36">
        <v>0</v>
      </c>
      <c s="36">
        <f>ROUND(G705*H705,6)</f>
      </c>
      <c r="L705" s="38">
        <v>0</v>
      </c>
      <c s="32">
        <f>ROUND(ROUND(L705,2)*ROUND(G705,3),2)</f>
      </c>
      <c s="36" t="s">
        <v>55</v>
      </c>
      <c>
        <f>(M705*21)/100</f>
      </c>
      <c t="s">
        <v>28</v>
      </c>
    </row>
    <row r="706" spans="1:5" ht="12.75">
      <c r="A706" s="35" t="s">
        <v>56</v>
      </c>
      <c r="E706" s="39" t="s">
        <v>4747</v>
      </c>
    </row>
    <row r="707" spans="1:5" ht="25.5">
      <c r="A707" s="35" t="s">
        <v>57</v>
      </c>
      <c r="E707" s="40" t="s">
        <v>4432</v>
      </c>
    </row>
    <row r="708" spans="1:5" ht="12.75">
      <c r="A708" t="s">
        <v>58</v>
      </c>
      <c r="E708" s="39" t="s">
        <v>5</v>
      </c>
    </row>
    <row r="709" spans="1:16" ht="12.75">
      <c r="A709" t="s">
        <v>50</v>
      </c>
      <c s="34" t="s">
        <v>3950</v>
      </c>
      <c s="34" t="s">
        <v>4748</v>
      </c>
      <c s="35" t="s">
        <v>5</v>
      </c>
      <c s="6" t="s">
        <v>4749</v>
      </c>
      <c s="36" t="s">
        <v>54</v>
      </c>
      <c s="37">
        <v>32</v>
      </c>
      <c s="36">
        <v>0</v>
      </c>
      <c s="36">
        <f>ROUND(G709*H709,6)</f>
      </c>
      <c r="L709" s="38">
        <v>0</v>
      </c>
      <c s="32">
        <f>ROUND(ROUND(L709,2)*ROUND(G709,3),2)</f>
      </c>
      <c s="36" t="s">
        <v>184</v>
      </c>
      <c>
        <f>(M709*21)/100</f>
      </c>
      <c t="s">
        <v>28</v>
      </c>
    </row>
    <row r="710" spans="1:5" ht="12.75">
      <c r="A710" s="35" t="s">
        <v>56</v>
      </c>
      <c r="E710" s="39" t="s">
        <v>4749</v>
      </c>
    </row>
    <row r="711" spans="1:5" ht="25.5">
      <c r="A711" s="35" t="s">
        <v>57</v>
      </c>
      <c r="E711" s="40" t="s">
        <v>4750</v>
      </c>
    </row>
    <row r="712" spans="1:5" ht="12.75">
      <c r="A712" t="s">
        <v>58</v>
      </c>
      <c r="E712" s="39" t="s">
        <v>5</v>
      </c>
    </row>
    <row r="713" spans="1:16" ht="12.75">
      <c r="A713" t="s">
        <v>50</v>
      </c>
      <c s="34" t="s">
        <v>3953</v>
      </c>
      <c s="34" t="s">
        <v>4751</v>
      </c>
      <c s="35" t="s">
        <v>5</v>
      </c>
      <c s="6" t="s">
        <v>4752</v>
      </c>
      <c s="36" t="s">
        <v>54</v>
      </c>
      <c s="37">
        <v>39</v>
      </c>
      <c s="36">
        <v>0</v>
      </c>
      <c s="36">
        <f>ROUND(G713*H713,6)</f>
      </c>
      <c r="L713" s="38">
        <v>0</v>
      </c>
      <c s="32">
        <f>ROUND(ROUND(L713,2)*ROUND(G713,3),2)</f>
      </c>
      <c s="36" t="s">
        <v>55</v>
      </c>
      <c>
        <f>(M713*21)/100</f>
      </c>
      <c t="s">
        <v>28</v>
      </c>
    </row>
    <row r="714" spans="1:5" ht="12.75">
      <c r="A714" s="35" t="s">
        <v>56</v>
      </c>
      <c r="E714" s="39" t="s">
        <v>4752</v>
      </c>
    </row>
    <row r="715" spans="1:5" ht="25.5">
      <c r="A715" s="35" t="s">
        <v>57</v>
      </c>
      <c r="E715" s="40" t="s">
        <v>4753</v>
      </c>
    </row>
    <row r="716" spans="1:5" ht="12.75">
      <c r="A716" t="s">
        <v>58</v>
      </c>
      <c r="E716" s="39" t="s">
        <v>5</v>
      </c>
    </row>
    <row r="717" spans="1:16" ht="12.75">
      <c r="A717" t="s">
        <v>50</v>
      </c>
      <c s="34" t="s">
        <v>3956</v>
      </c>
      <c s="34" t="s">
        <v>4754</v>
      </c>
      <c s="35" t="s">
        <v>5</v>
      </c>
      <c s="6" t="s">
        <v>4755</v>
      </c>
      <c s="36" t="s">
        <v>54</v>
      </c>
      <c s="37">
        <v>1</v>
      </c>
      <c s="36">
        <v>0</v>
      </c>
      <c s="36">
        <f>ROUND(G717*H717,6)</f>
      </c>
      <c r="L717" s="38">
        <v>0</v>
      </c>
      <c s="32">
        <f>ROUND(ROUND(L717,2)*ROUND(G717,3),2)</f>
      </c>
      <c s="36" t="s">
        <v>55</v>
      </c>
      <c>
        <f>(M717*21)/100</f>
      </c>
      <c t="s">
        <v>28</v>
      </c>
    </row>
    <row r="718" spans="1:5" ht="12.75">
      <c r="A718" s="35" t="s">
        <v>56</v>
      </c>
      <c r="E718" s="39" t="s">
        <v>4755</v>
      </c>
    </row>
    <row r="719" spans="1:5" ht="25.5">
      <c r="A719" s="35" t="s">
        <v>57</v>
      </c>
      <c r="E719" s="40" t="s">
        <v>4426</v>
      </c>
    </row>
    <row r="720" spans="1:5" ht="12.75">
      <c r="A720" t="s">
        <v>58</v>
      </c>
      <c r="E720" s="39" t="s">
        <v>5</v>
      </c>
    </row>
    <row r="721" spans="1:16" ht="12.75">
      <c r="A721" t="s">
        <v>50</v>
      </c>
      <c s="34" t="s">
        <v>3961</v>
      </c>
      <c s="34" t="s">
        <v>4756</v>
      </c>
      <c s="35" t="s">
        <v>5</v>
      </c>
      <c s="6" t="s">
        <v>4757</v>
      </c>
      <c s="36" t="s">
        <v>54</v>
      </c>
      <c s="37">
        <v>12</v>
      </c>
      <c s="36">
        <v>0</v>
      </c>
      <c s="36">
        <f>ROUND(G721*H721,6)</f>
      </c>
      <c r="L721" s="38">
        <v>0</v>
      </c>
      <c s="32">
        <f>ROUND(ROUND(L721,2)*ROUND(G721,3),2)</f>
      </c>
      <c s="36" t="s">
        <v>55</v>
      </c>
      <c>
        <f>(M721*21)/100</f>
      </c>
      <c t="s">
        <v>28</v>
      </c>
    </row>
    <row r="722" spans="1:5" ht="12.75">
      <c r="A722" s="35" t="s">
        <v>56</v>
      </c>
      <c r="E722" s="39" t="s">
        <v>4757</v>
      </c>
    </row>
    <row r="723" spans="1:5" ht="25.5">
      <c r="A723" s="35" t="s">
        <v>57</v>
      </c>
      <c r="E723" s="40" t="s">
        <v>4758</v>
      </c>
    </row>
    <row r="724" spans="1:5" ht="12.75">
      <c r="A724" t="s">
        <v>58</v>
      </c>
      <c r="E724" s="39" t="s">
        <v>5</v>
      </c>
    </row>
    <row r="725" spans="1:16" ht="12.75">
      <c r="A725" t="s">
        <v>50</v>
      </c>
      <c s="34" t="s">
        <v>3964</v>
      </c>
      <c s="34" t="s">
        <v>4759</v>
      </c>
      <c s="35" t="s">
        <v>5</v>
      </c>
      <c s="6" t="s">
        <v>4760</v>
      </c>
      <c s="36" t="s">
        <v>54</v>
      </c>
      <c s="37">
        <v>6</v>
      </c>
      <c s="36">
        <v>0</v>
      </c>
      <c s="36">
        <f>ROUND(G725*H725,6)</f>
      </c>
      <c r="L725" s="38">
        <v>0</v>
      </c>
      <c s="32">
        <f>ROUND(ROUND(L725,2)*ROUND(G725,3),2)</f>
      </c>
      <c s="36" t="s">
        <v>55</v>
      </c>
      <c>
        <f>(M725*21)/100</f>
      </c>
      <c t="s">
        <v>28</v>
      </c>
    </row>
    <row r="726" spans="1:5" ht="12.75">
      <c r="A726" s="35" t="s">
        <v>56</v>
      </c>
      <c r="E726" s="39" t="s">
        <v>4760</v>
      </c>
    </row>
    <row r="727" spans="1:5" ht="25.5">
      <c r="A727" s="35" t="s">
        <v>57</v>
      </c>
      <c r="E727" s="40" t="s">
        <v>4455</v>
      </c>
    </row>
    <row r="728" spans="1:5" ht="12.75">
      <c r="A728" t="s">
        <v>58</v>
      </c>
      <c r="E728" s="39" t="s">
        <v>5</v>
      </c>
    </row>
    <row r="729" spans="1:16" ht="25.5">
      <c r="A729" t="s">
        <v>50</v>
      </c>
      <c s="34" t="s">
        <v>3967</v>
      </c>
      <c s="34" t="s">
        <v>4761</v>
      </c>
      <c s="35" t="s">
        <v>5</v>
      </c>
      <c s="6" t="s">
        <v>4762</v>
      </c>
      <c s="36" t="s">
        <v>3302</v>
      </c>
      <c s="37">
        <v>11753.19</v>
      </c>
      <c s="36">
        <v>0</v>
      </c>
      <c s="36">
        <f>ROUND(G729*H729,6)</f>
      </c>
      <c r="L729" s="38">
        <v>0</v>
      </c>
      <c s="32">
        <f>ROUND(ROUND(L729,2)*ROUND(G729,3),2)</f>
      </c>
      <c s="36" t="s">
        <v>184</v>
      </c>
      <c>
        <f>(M729*21)/100</f>
      </c>
      <c t="s">
        <v>28</v>
      </c>
    </row>
    <row r="730" spans="1:5" ht="25.5">
      <c r="A730" s="35" t="s">
        <v>56</v>
      </c>
      <c r="E730" s="39" t="s">
        <v>4762</v>
      </c>
    </row>
    <row r="731" spans="1:5" ht="12.75">
      <c r="A731" s="35" t="s">
        <v>57</v>
      </c>
      <c r="E731" s="40" t="s">
        <v>5</v>
      </c>
    </row>
    <row r="732" spans="1:5" ht="12.75">
      <c r="A732" t="s">
        <v>58</v>
      </c>
      <c r="E732" s="39" t="s">
        <v>5</v>
      </c>
    </row>
    <row r="733" spans="1:13" ht="12.75">
      <c r="A733" t="s">
        <v>47</v>
      </c>
      <c r="C733" s="31" t="s">
        <v>2713</v>
      </c>
      <c r="E733" s="33" t="s">
        <v>4763</v>
      </c>
      <c r="J733" s="32">
        <f>0</f>
      </c>
      <c s="32">
        <f>0</f>
      </c>
      <c s="32">
        <f>0+L734+L738+L742+L746+L750+L754+L758+L762</f>
      </c>
      <c s="32">
        <f>0+M734+M738+M742+M746+M750+M754+M758+M762</f>
      </c>
    </row>
    <row r="734" spans="1:16" ht="25.5">
      <c r="A734" t="s">
        <v>50</v>
      </c>
      <c s="34" t="s">
        <v>3970</v>
      </c>
      <c s="34" t="s">
        <v>4764</v>
      </c>
      <c s="35" t="s">
        <v>5</v>
      </c>
      <c s="6" t="s">
        <v>4765</v>
      </c>
      <c s="36" t="s">
        <v>1332</v>
      </c>
      <c s="37">
        <v>7</v>
      </c>
      <c s="36">
        <v>0</v>
      </c>
      <c s="36">
        <f>ROUND(G734*H734,6)</f>
      </c>
      <c r="L734" s="38">
        <v>0</v>
      </c>
      <c s="32">
        <f>ROUND(ROUND(L734,2)*ROUND(G734,3),2)</f>
      </c>
      <c s="36" t="s">
        <v>184</v>
      </c>
      <c>
        <f>(M734*21)/100</f>
      </c>
      <c t="s">
        <v>28</v>
      </c>
    </row>
    <row r="735" spans="1:5" ht="25.5">
      <c r="A735" s="35" t="s">
        <v>56</v>
      </c>
      <c r="E735" s="39" t="s">
        <v>4765</v>
      </c>
    </row>
    <row r="736" spans="1:5" ht="25.5">
      <c r="A736" s="35" t="s">
        <v>57</v>
      </c>
      <c r="E736" s="40" t="s">
        <v>4569</v>
      </c>
    </row>
    <row r="737" spans="1:5" ht="12.75">
      <c r="A737" t="s">
        <v>58</v>
      </c>
      <c r="E737" s="39" t="s">
        <v>5</v>
      </c>
    </row>
    <row r="738" spans="1:16" ht="25.5">
      <c r="A738" t="s">
        <v>50</v>
      </c>
      <c s="34" t="s">
        <v>3974</v>
      </c>
      <c s="34" t="s">
        <v>4766</v>
      </c>
      <c s="35" t="s">
        <v>5</v>
      </c>
      <c s="6" t="s">
        <v>4767</v>
      </c>
      <c s="36" t="s">
        <v>1332</v>
      </c>
      <c s="37">
        <v>2</v>
      </c>
      <c s="36">
        <v>0</v>
      </c>
      <c s="36">
        <f>ROUND(G738*H738,6)</f>
      </c>
      <c r="L738" s="38">
        <v>0</v>
      </c>
      <c s="32">
        <f>ROUND(ROUND(L738,2)*ROUND(G738,3),2)</f>
      </c>
      <c s="36" t="s">
        <v>184</v>
      </c>
      <c>
        <f>(M738*21)/100</f>
      </c>
      <c t="s">
        <v>28</v>
      </c>
    </row>
    <row r="739" spans="1:5" ht="25.5">
      <c r="A739" s="35" t="s">
        <v>56</v>
      </c>
      <c r="E739" s="39" t="s">
        <v>4767</v>
      </c>
    </row>
    <row r="740" spans="1:5" ht="25.5">
      <c r="A740" s="35" t="s">
        <v>57</v>
      </c>
      <c r="E740" s="40" t="s">
        <v>4432</v>
      </c>
    </row>
    <row r="741" spans="1:5" ht="12.75">
      <c r="A741" t="s">
        <v>58</v>
      </c>
      <c r="E741" s="39" t="s">
        <v>5</v>
      </c>
    </row>
    <row r="742" spans="1:16" ht="25.5">
      <c r="A742" t="s">
        <v>50</v>
      </c>
      <c s="34" t="s">
        <v>3978</v>
      </c>
      <c s="34" t="s">
        <v>4768</v>
      </c>
      <c s="35" t="s">
        <v>5</v>
      </c>
      <c s="6" t="s">
        <v>4769</v>
      </c>
      <c s="36" t="s">
        <v>1332</v>
      </c>
      <c s="37">
        <v>18</v>
      </c>
      <c s="36">
        <v>0</v>
      </c>
      <c s="36">
        <f>ROUND(G742*H742,6)</f>
      </c>
      <c r="L742" s="38">
        <v>0</v>
      </c>
      <c s="32">
        <f>ROUND(ROUND(L742,2)*ROUND(G742,3),2)</f>
      </c>
      <c s="36" t="s">
        <v>184</v>
      </c>
      <c>
        <f>(M742*21)/100</f>
      </c>
      <c t="s">
        <v>28</v>
      </c>
    </row>
    <row r="743" spans="1:5" ht="25.5">
      <c r="A743" s="35" t="s">
        <v>56</v>
      </c>
      <c r="E743" s="39" t="s">
        <v>4769</v>
      </c>
    </row>
    <row r="744" spans="1:5" ht="25.5">
      <c r="A744" s="35" t="s">
        <v>57</v>
      </c>
      <c r="E744" s="40" t="s">
        <v>4663</v>
      </c>
    </row>
    <row r="745" spans="1:5" ht="12.75">
      <c r="A745" t="s">
        <v>58</v>
      </c>
      <c r="E745" s="39" t="s">
        <v>5</v>
      </c>
    </row>
    <row r="746" spans="1:16" ht="25.5">
      <c r="A746" t="s">
        <v>50</v>
      </c>
      <c s="34" t="s">
        <v>3981</v>
      </c>
      <c s="34" t="s">
        <v>4770</v>
      </c>
      <c s="35" t="s">
        <v>5</v>
      </c>
      <c s="6" t="s">
        <v>4771</v>
      </c>
      <c s="36" t="s">
        <v>1332</v>
      </c>
      <c s="37">
        <v>4</v>
      </c>
      <c s="36">
        <v>0</v>
      </c>
      <c s="36">
        <f>ROUND(G746*H746,6)</f>
      </c>
      <c r="L746" s="38">
        <v>0</v>
      </c>
      <c s="32">
        <f>ROUND(ROUND(L746,2)*ROUND(G746,3),2)</f>
      </c>
      <c s="36" t="s">
        <v>55</v>
      </c>
      <c>
        <f>(M746*21)/100</f>
      </c>
      <c t="s">
        <v>28</v>
      </c>
    </row>
    <row r="747" spans="1:5" ht="25.5">
      <c r="A747" s="35" t="s">
        <v>56</v>
      </c>
      <c r="E747" s="39" t="s">
        <v>4771</v>
      </c>
    </row>
    <row r="748" spans="1:5" ht="25.5">
      <c r="A748" s="35" t="s">
        <v>57</v>
      </c>
      <c r="E748" s="40" t="s">
        <v>4446</v>
      </c>
    </row>
    <row r="749" spans="1:5" ht="12.75">
      <c r="A749" t="s">
        <v>58</v>
      </c>
      <c r="E749" s="39" t="s">
        <v>5</v>
      </c>
    </row>
    <row r="750" spans="1:16" ht="25.5">
      <c r="A750" t="s">
        <v>50</v>
      </c>
      <c s="34" t="s">
        <v>3984</v>
      </c>
      <c s="34" t="s">
        <v>4772</v>
      </c>
      <c s="35" t="s">
        <v>5</v>
      </c>
      <c s="6" t="s">
        <v>4773</v>
      </c>
      <c s="36" t="s">
        <v>1332</v>
      </c>
      <c s="37">
        <v>1</v>
      </c>
      <c s="36">
        <v>0</v>
      </c>
      <c s="36">
        <f>ROUND(G750*H750,6)</f>
      </c>
      <c r="L750" s="38">
        <v>0</v>
      </c>
      <c s="32">
        <f>ROUND(ROUND(L750,2)*ROUND(G750,3),2)</f>
      </c>
      <c s="36" t="s">
        <v>184</v>
      </c>
      <c>
        <f>(M750*21)/100</f>
      </c>
      <c t="s">
        <v>28</v>
      </c>
    </row>
    <row r="751" spans="1:5" ht="25.5">
      <c r="A751" s="35" t="s">
        <v>56</v>
      </c>
      <c r="E751" s="39" t="s">
        <v>4773</v>
      </c>
    </row>
    <row r="752" spans="1:5" ht="25.5">
      <c r="A752" s="35" t="s">
        <v>57</v>
      </c>
      <c r="E752" s="40" t="s">
        <v>4426</v>
      </c>
    </row>
    <row r="753" spans="1:5" ht="12.75">
      <c r="A753" t="s">
        <v>58</v>
      </c>
      <c r="E753" s="39" t="s">
        <v>5</v>
      </c>
    </row>
    <row r="754" spans="1:16" ht="25.5">
      <c r="A754" t="s">
        <v>50</v>
      </c>
      <c s="34" t="s">
        <v>3987</v>
      </c>
      <c s="34" t="s">
        <v>4774</v>
      </c>
      <c s="35" t="s">
        <v>5</v>
      </c>
      <c s="6" t="s">
        <v>4775</v>
      </c>
      <c s="36" t="s">
        <v>1332</v>
      </c>
      <c s="37">
        <v>4</v>
      </c>
      <c s="36">
        <v>0</v>
      </c>
      <c s="36">
        <f>ROUND(G754*H754,6)</f>
      </c>
      <c r="L754" s="38">
        <v>0</v>
      </c>
      <c s="32">
        <f>ROUND(ROUND(L754,2)*ROUND(G754,3),2)</f>
      </c>
      <c s="36" t="s">
        <v>184</v>
      </c>
      <c>
        <f>(M754*21)/100</f>
      </c>
      <c t="s">
        <v>28</v>
      </c>
    </row>
    <row r="755" spans="1:5" ht="25.5">
      <c r="A755" s="35" t="s">
        <v>56</v>
      </c>
      <c r="E755" s="39" t="s">
        <v>4775</v>
      </c>
    </row>
    <row r="756" spans="1:5" ht="25.5">
      <c r="A756" s="35" t="s">
        <v>57</v>
      </c>
      <c r="E756" s="40" t="s">
        <v>513</v>
      </c>
    </row>
    <row r="757" spans="1:5" ht="12.75">
      <c r="A757" t="s">
        <v>58</v>
      </c>
      <c r="E757" s="39" t="s">
        <v>5</v>
      </c>
    </row>
    <row r="758" spans="1:16" ht="25.5">
      <c r="A758" t="s">
        <v>50</v>
      </c>
      <c s="34" t="s">
        <v>3990</v>
      </c>
      <c s="34" t="s">
        <v>4776</v>
      </c>
      <c s="35" t="s">
        <v>5</v>
      </c>
      <c s="6" t="s">
        <v>4777</v>
      </c>
      <c s="36" t="s">
        <v>54</v>
      </c>
      <c s="37">
        <v>4</v>
      </c>
      <c s="36">
        <v>0</v>
      </c>
      <c s="36">
        <f>ROUND(G758*H758,6)</f>
      </c>
      <c r="L758" s="38">
        <v>0</v>
      </c>
      <c s="32">
        <f>ROUND(ROUND(L758,2)*ROUND(G758,3),2)</f>
      </c>
      <c s="36" t="s">
        <v>55</v>
      </c>
      <c>
        <f>(M758*21)/100</f>
      </c>
      <c t="s">
        <v>28</v>
      </c>
    </row>
    <row r="759" spans="1:5" ht="25.5">
      <c r="A759" s="35" t="s">
        <v>56</v>
      </c>
      <c r="E759" s="39" t="s">
        <v>4777</v>
      </c>
    </row>
    <row r="760" spans="1:5" ht="25.5">
      <c r="A760" s="35" t="s">
        <v>57</v>
      </c>
      <c r="E760" s="40" t="s">
        <v>4446</v>
      </c>
    </row>
    <row r="761" spans="1:5" ht="12.75">
      <c r="A761" t="s">
        <v>58</v>
      </c>
      <c r="E761" s="39" t="s">
        <v>5</v>
      </c>
    </row>
    <row r="762" spans="1:16" ht="25.5">
      <c r="A762" t="s">
        <v>50</v>
      </c>
      <c s="34" t="s">
        <v>3993</v>
      </c>
      <c s="34" t="s">
        <v>4778</v>
      </c>
      <c s="35" t="s">
        <v>5</v>
      </c>
      <c s="6" t="s">
        <v>4779</v>
      </c>
      <c s="36" t="s">
        <v>3302</v>
      </c>
      <c s="37">
        <v>3541.6</v>
      </c>
      <c s="36">
        <v>0</v>
      </c>
      <c s="36">
        <f>ROUND(G762*H762,6)</f>
      </c>
      <c r="L762" s="38">
        <v>0</v>
      </c>
      <c s="32">
        <f>ROUND(ROUND(L762,2)*ROUND(G762,3),2)</f>
      </c>
      <c s="36" t="s">
        <v>184</v>
      </c>
      <c>
        <f>(M762*21)/100</f>
      </c>
      <c t="s">
        <v>28</v>
      </c>
    </row>
    <row r="763" spans="1:5" ht="25.5">
      <c r="A763" s="35" t="s">
        <v>56</v>
      </c>
      <c r="E763" s="39" t="s">
        <v>4779</v>
      </c>
    </row>
    <row r="764" spans="1:5" ht="12.75">
      <c r="A764" s="35" t="s">
        <v>57</v>
      </c>
      <c r="E764" s="40" t="s">
        <v>5</v>
      </c>
    </row>
    <row r="765" spans="1:5" ht="12.75">
      <c r="A765" t="s">
        <v>58</v>
      </c>
      <c r="E765" s="39" t="s">
        <v>5</v>
      </c>
    </row>
    <row r="766" spans="1:13" ht="12.75">
      <c r="A766" t="s">
        <v>47</v>
      </c>
      <c r="C766" s="31" t="s">
        <v>2716</v>
      </c>
      <c r="E766" s="33" t="s">
        <v>4780</v>
      </c>
      <c r="J766" s="32">
        <f>0</f>
      </c>
      <c s="32">
        <f>0</f>
      </c>
      <c s="32">
        <f>0+L767+L771+L775+L779+L783+L787+L791+L795+L799+L803+L807</f>
      </c>
      <c s="32">
        <f>0+M767+M771+M775+M779+M783+M787+M791+M795+M799+M803+M807</f>
      </c>
    </row>
    <row r="767" spans="1:16" ht="25.5">
      <c r="A767" t="s">
        <v>50</v>
      </c>
      <c s="34" t="s">
        <v>3996</v>
      </c>
      <c s="34" t="s">
        <v>4781</v>
      </c>
      <c s="35" t="s">
        <v>5</v>
      </c>
      <c s="6" t="s">
        <v>4782</v>
      </c>
      <c s="36" t="s">
        <v>54</v>
      </c>
      <c s="37">
        <v>1</v>
      </c>
      <c s="36">
        <v>0</v>
      </c>
      <c s="36">
        <f>ROUND(G767*H767,6)</f>
      </c>
      <c r="L767" s="38">
        <v>0</v>
      </c>
      <c s="32">
        <f>ROUND(ROUND(L767,2)*ROUND(G767,3),2)</f>
      </c>
      <c s="36" t="s">
        <v>184</v>
      </c>
      <c>
        <f>(M767*21)/100</f>
      </c>
      <c t="s">
        <v>28</v>
      </c>
    </row>
    <row r="768" spans="1:5" ht="25.5">
      <c r="A768" s="35" t="s">
        <v>56</v>
      </c>
      <c r="E768" s="39" t="s">
        <v>4782</v>
      </c>
    </row>
    <row r="769" spans="1:5" ht="25.5">
      <c r="A769" s="35" t="s">
        <v>57</v>
      </c>
      <c r="E769" s="40" t="s">
        <v>4426</v>
      </c>
    </row>
    <row r="770" spans="1:5" ht="12.75">
      <c r="A770" t="s">
        <v>58</v>
      </c>
      <c r="E770" s="39" t="s">
        <v>5</v>
      </c>
    </row>
    <row r="771" spans="1:16" ht="25.5">
      <c r="A771" t="s">
        <v>50</v>
      </c>
      <c s="34" t="s">
        <v>3999</v>
      </c>
      <c s="34" t="s">
        <v>4783</v>
      </c>
      <c s="35" t="s">
        <v>5</v>
      </c>
      <c s="6" t="s">
        <v>4784</v>
      </c>
      <c s="36" t="s">
        <v>54</v>
      </c>
      <c s="37">
        <v>2</v>
      </c>
      <c s="36">
        <v>0</v>
      </c>
      <c s="36">
        <f>ROUND(G771*H771,6)</f>
      </c>
      <c r="L771" s="38">
        <v>0</v>
      </c>
      <c s="32">
        <f>ROUND(ROUND(L771,2)*ROUND(G771,3),2)</f>
      </c>
      <c s="36" t="s">
        <v>184</v>
      </c>
      <c>
        <f>(M771*21)/100</f>
      </c>
      <c t="s">
        <v>28</v>
      </c>
    </row>
    <row r="772" spans="1:5" ht="25.5">
      <c r="A772" s="35" t="s">
        <v>56</v>
      </c>
      <c r="E772" s="39" t="s">
        <v>4784</v>
      </c>
    </row>
    <row r="773" spans="1:5" ht="25.5">
      <c r="A773" s="35" t="s">
        <v>57</v>
      </c>
      <c r="E773" s="40" t="s">
        <v>4432</v>
      </c>
    </row>
    <row r="774" spans="1:5" ht="12.75">
      <c r="A774" t="s">
        <v>58</v>
      </c>
      <c r="E774" s="39" t="s">
        <v>5</v>
      </c>
    </row>
    <row r="775" spans="1:16" ht="25.5">
      <c r="A775" t="s">
        <v>50</v>
      </c>
      <c s="34" t="s">
        <v>4002</v>
      </c>
      <c s="34" t="s">
        <v>4785</v>
      </c>
      <c s="35" t="s">
        <v>5</v>
      </c>
      <c s="6" t="s">
        <v>4786</v>
      </c>
      <c s="36" t="s">
        <v>54</v>
      </c>
      <c s="37">
        <v>3</v>
      </c>
      <c s="36">
        <v>0</v>
      </c>
      <c s="36">
        <f>ROUND(G775*H775,6)</f>
      </c>
      <c r="L775" s="38">
        <v>0</v>
      </c>
      <c s="32">
        <f>ROUND(ROUND(L775,2)*ROUND(G775,3),2)</f>
      </c>
      <c s="36" t="s">
        <v>184</v>
      </c>
      <c>
        <f>(M775*21)/100</f>
      </c>
      <c t="s">
        <v>28</v>
      </c>
    </row>
    <row r="776" spans="1:5" ht="25.5">
      <c r="A776" s="35" t="s">
        <v>56</v>
      </c>
      <c r="E776" s="39" t="s">
        <v>4786</v>
      </c>
    </row>
    <row r="777" spans="1:5" ht="25.5">
      <c r="A777" s="35" t="s">
        <v>57</v>
      </c>
      <c r="E777" s="40" t="s">
        <v>4435</v>
      </c>
    </row>
    <row r="778" spans="1:5" ht="12.75">
      <c r="A778" t="s">
        <v>58</v>
      </c>
      <c r="E778" s="39" t="s">
        <v>5</v>
      </c>
    </row>
    <row r="779" spans="1:16" ht="25.5">
      <c r="A779" t="s">
        <v>50</v>
      </c>
      <c s="34" t="s">
        <v>4005</v>
      </c>
      <c s="34" t="s">
        <v>4787</v>
      </c>
      <c s="35" t="s">
        <v>5</v>
      </c>
      <c s="6" t="s">
        <v>4788</v>
      </c>
      <c s="36" t="s">
        <v>54</v>
      </c>
      <c s="37">
        <v>4</v>
      </c>
      <c s="36">
        <v>0</v>
      </c>
      <c s="36">
        <f>ROUND(G779*H779,6)</f>
      </c>
      <c r="L779" s="38">
        <v>0</v>
      </c>
      <c s="32">
        <f>ROUND(ROUND(L779,2)*ROUND(G779,3),2)</f>
      </c>
      <c s="36" t="s">
        <v>184</v>
      </c>
      <c>
        <f>(M779*21)/100</f>
      </c>
      <c t="s">
        <v>28</v>
      </c>
    </row>
    <row r="780" spans="1:5" ht="25.5">
      <c r="A780" s="35" t="s">
        <v>56</v>
      </c>
      <c r="E780" s="39" t="s">
        <v>4788</v>
      </c>
    </row>
    <row r="781" spans="1:5" ht="25.5">
      <c r="A781" s="35" t="s">
        <v>57</v>
      </c>
      <c r="E781" s="40" t="s">
        <v>4446</v>
      </c>
    </row>
    <row r="782" spans="1:5" ht="12.75">
      <c r="A782" t="s">
        <v>58</v>
      </c>
      <c r="E782" s="39" t="s">
        <v>5</v>
      </c>
    </row>
    <row r="783" spans="1:16" ht="25.5">
      <c r="A783" t="s">
        <v>50</v>
      </c>
      <c s="34" t="s">
        <v>4008</v>
      </c>
      <c s="34" t="s">
        <v>4789</v>
      </c>
      <c s="35" t="s">
        <v>5</v>
      </c>
      <c s="6" t="s">
        <v>4790</v>
      </c>
      <c s="36" t="s">
        <v>54</v>
      </c>
      <c s="37">
        <v>2</v>
      </c>
      <c s="36">
        <v>0</v>
      </c>
      <c s="36">
        <f>ROUND(G783*H783,6)</f>
      </c>
      <c r="L783" s="38">
        <v>0</v>
      </c>
      <c s="32">
        <f>ROUND(ROUND(L783,2)*ROUND(G783,3),2)</f>
      </c>
      <c s="36" t="s">
        <v>184</v>
      </c>
      <c>
        <f>(M783*21)/100</f>
      </c>
      <c t="s">
        <v>28</v>
      </c>
    </row>
    <row r="784" spans="1:5" ht="25.5">
      <c r="A784" s="35" t="s">
        <v>56</v>
      </c>
      <c r="E784" s="39" t="s">
        <v>4790</v>
      </c>
    </row>
    <row r="785" spans="1:5" ht="25.5">
      <c r="A785" s="35" t="s">
        <v>57</v>
      </c>
      <c r="E785" s="40" t="s">
        <v>4432</v>
      </c>
    </row>
    <row r="786" spans="1:5" ht="12.75">
      <c r="A786" t="s">
        <v>58</v>
      </c>
      <c r="E786" s="39" t="s">
        <v>5</v>
      </c>
    </row>
    <row r="787" spans="1:16" ht="25.5">
      <c r="A787" t="s">
        <v>50</v>
      </c>
      <c s="34" t="s">
        <v>4012</v>
      </c>
      <c s="34" t="s">
        <v>4791</v>
      </c>
      <c s="35" t="s">
        <v>5</v>
      </c>
      <c s="6" t="s">
        <v>4792</v>
      </c>
      <c s="36" t="s">
        <v>54</v>
      </c>
      <c s="37">
        <v>3</v>
      </c>
      <c s="36">
        <v>0</v>
      </c>
      <c s="36">
        <f>ROUND(G787*H787,6)</f>
      </c>
      <c r="L787" s="38">
        <v>0</v>
      </c>
      <c s="32">
        <f>ROUND(ROUND(L787,2)*ROUND(G787,3),2)</f>
      </c>
      <c s="36" t="s">
        <v>184</v>
      </c>
      <c>
        <f>(M787*21)/100</f>
      </c>
      <c t="s">
        <v>28</v>
      </c>
    </row>
    <row r="788" spans="1:5" ht="25.5">
      <c r="A788" s="35" t="s">
        <v>56</v>
      </c>
      <c r="E788" s="39" t="s">
        <v>4792</v>
      </c>
    </row>
    <row r="789" spans="1:5" ht="25.5">
      <c r="A789" s="35" t="s">
        <v>57</v>
      </c>
      <c r="E789" s="40" t="s">
        <v>4435</v>
      </c>
    </row>
    <row r="790" spans="1:5" ht="12.75">
      <c r="A790" t="s">
        <v>58</v>
      </c>
      <c r="E790" s="39" t="s">
        <v>5</v>
      </c>
    </row>
    <row r="791" spans="1:16" ht="25.5">
      <c r="A791" t="s">
        <v>50</v>
      </c>
      <c s="34" t="s">
        <v>4015</v>
      </c>
      <c s="34" t="s">
        <v>4793</v>
      </c>
      <c s="35" t="s">
        <v>5</v>
      </c>
      <c s="6" t="s">
        <v>4794</v>
      </c>
      <c s="36" t="s">
        <v>54</v>
      </c>
      <c s="37">
        <v>7</v>
      </c>
      <c s="36">
        <v>0</v>
      </c>
      <c s="36">
        <f>ROUND(G791*H791,6)</f>
      </c>
      <c r="L791" s="38">
        <v>0</v>
      </c>
      <c s="32">
        <f>ROUND(ROUND(L791,2)*ROUND(G791,3),2)</f>
      </c>
      <c s="36" t="s">
        <v>184</v>
      </c>
      <c>
        <f>(M791*21)/100</f>
      </c>
      <c t="s">
        <v>28</v>
      </c>
    </row>
    <row r="792" spans="1:5" ht="25.5">
      <c r="A792" s="35" t="s">
        <v>56</v>
      </c>
      <c r="E792" s="39" t="s">
        <v>4794</v>
      </c>
    </row>
    <row r="793" spans="1:5" ht="25.5">
      <c r="A793" s="35" t="s">
        <v>57</v>
      </c>
      <c r="E793" s="40" t="s">
        <v>4569</v>
      </c>
    </row>
    <row r="794" spans="1:5" ht="12.75">
      <c r="A794" t="s">
        <v>58</v>
      </c>
      <c r="E794" s="39" t="s">
        <v>5</v>
      </c>
    </row>
    <row r="795" spans="1:16" ht="25.5">
      <c r="A795" t="s">
        <v>50</v>
      </c>
      <c s="34" t="s">
        <v>4018</v>
      </c>
      <c s="34" t="s">
        <v>4795</v>
      </c>
      <c s="35" t="s">
        <v>5</v>
      </c>
      <c s="6" t="s">
        <v>4796</v>
      </c>
      <c s="36" t="s">
        <v>54</v>
      </c>
      <c s="37">
        <v>2</v>
      </c>
      <c s="36">
        <v>0</v>
      </c>
      <c s="36">
        <f>ROUND(G795*H795,6)</f>
      </c>
      <c r="L795" s="38">
        <v>0</v>
      </c>
      <c s="32">
        <f>ROUND(ROUND(L795,2)*ROUND(G795,3),2)</f>
      </c>
      <c s="36" t="s">
        <v>184</v>
      </c>
      <c>
        <f>(M795*21)/100</f>
      </c>
      <c t="s">
        <v>28</v>
      </c>
    </row>
    <row r="796" spans="1:5" ht="25.5">
      <c r="A796" s="35" t="s">
        <v>56</v>
      </c>
      <c r="E796" s="39" t="s">
        <v>4796</v>
      </c>
    </row>
    <row r="797" spans="1:5" ht="25.5">
      <c r="A797" s="35" t="s">
        <v>57</v>
      </c>
      <c r="E797" s="40" t="s">
        <v>4432</v>
      </c>
    </row>
    <row r="798" spans="1:5" ht="12.75">
      <c r="A798" t="s">
        <v>58</v>
      </c>
      <c r="E798" s="39" t="s">
        <v>5</v>
      </c>
    </row>
    <row r="799" spans="1:16" ht="25.5">
      <c r="A799" t="s">
        <v>50</v>
      </c>
      <c s="34" t="s">
        <v>4021</v>
      </c>
      <c s="34" t="s">
        <v>4797</v>
      </c>
      <c s="35" t="s">
        <v>5</v>
      </c>
      <c s="6" t="s">
        <v>4798</v>
      </c>
      <c s="36" t="s">
        <v>54</v>
      </c>
      <c s="37">
        <v>6</v>
      </c>
      <c s="36">
        <v>0</v>
      </c>
      <c s="36">
        <f>ROUND(G799*H799,6)</f>
      </c>
      <c r="L799" s="38">
        <v>0</v>
      </c>
      <c s="32">
        <f>ROUND(ROUND(L799,2)*ROUND(G799,3),2)</f>
      </c>
      <c s="36" t="s">
        <v>184</v>
      </c>
      <c>
        <f>(M799*21)/100</f>
      </c>
      <c t="s">
        <v>28</v>
      </c>
    </row>
    <row r="800" spans="1:5" ht="25.5">
      <c r="A800" s="35" t="s">
        <v>56</v>
      </c>
      <c r="E800" s="39" t="s">
        <v>4798</v>
      </c>
    </row>
    <row r="801" spans="1:5" ht="25.5">
      <c r="A801" s="35" t="s">
        <v>57</v>
      </c>
      <c r="E801" s="40" t="s">
        <v>4455</v>
      </c>
    </row>
    <row r="802" spans="1:5" ht="12.75">
      <c r="A802" t="s">
        <v>58</v>
      </c>
      <c r="E802" s="39" t="s">
        <v>5</v>
      </c>
    </row>
    <row r="803" spans="1:16" ht="25.5">
      <c r="A803" t="s">
        <v>50</v>
      </c>
      <c s="34" t="s">
        <v>4024</v>
      </c>
      <c s="34" t="s">
        <v>4799</v>
      </c>
      <c s="35" t="s">
        <v>5</v>
      </c>
      <c s="6" t="s">
        <v>4800</v>
      </c>
      <c s="36" t="s">
        <v>54</v>
      </c>
      <c s="37">
        <v>10</v>
      </c>
      <c s="36">
        <v>0</v>
      </c>
      <c s="36">
        <f>ROUND(G803*H803,6)</f>
      </c>
      <c r="L803" s="38">
        <v>0</v>
      </c>
      <c s="32">
        <f>ROUND(ROUND(L803,2)*ROUND(G803,3),2)</f>
      </c>
      <c s="36" t="s">
        <v>184</v>
      </c>
      <c>
        <f>(M803*21)/100</f>
      </c>
      <c t="s">
        <v>28</v>
      </c>
    </row>
    <row r="804" spans="1:5" ht="25.5">
      <c r="A804" s="35" t="s">
        <v>56</v>
      </c>
      <c r="E804" s="39" t="s">
        <v>4800</v>
      </c>
    </row>
    <row r="805" spans="1:5" ht="25.5">
      <c r="A805" s="35" t="s">
        <v>57</v>
      </c>
      <c r="E805" s="40" t="s">
        <v>4562</v>
      </c>
    </row>
    <row r="806" spans="1:5" ht="12.75">
      <c r="A806" t="s">
        <v>58</v>
      </c>
      <c r="E806" s="39" t="s">
        <v>5</v>
      </c>
    </row>
    <row r="807" spans="1:16" ht="12.75">
      <c r="A807" t="s">
        <v>50</v>
      </c>
      <c s="34" t="s">
        <v>4027</v>
      </c>
      <c s="34" t="s">
        <v>4801</v>
      </c>
      <c s="35" t="s">
        <v>5</v>
      </c>
      <c s="6" t="s">
        <v>4802</v>
      </c>
      <c s="36" t="s">
        <v>54</v>
      </c>
      <c s="37">
        <v>25</v>
      </c>
      <c s="36">
        <v>0</v>
      </c>
      <c s="36">
        <f>ROUND(G807*H807,6)</f>
      </c>
      <c r="L807" s="38">
        <v>0</v>
      </c>
      <c s="32">
        <f>ROUND(ROUND(L807,2)*ROUND(G807,3),2)</f>
      </c>
      <c s="36" t="s">
        <v>55</v>
      </c>
      <c>
        <f>(M807*21)/100</f>
      </c>
      <c t="s">
        <v>28</v>
      </c>
    </row>
    <row r="808" spans="1:5" ht="12.75">
      <c r="A808" s="35" t="s">
        <v>56</v>
      </c>
      <c r="E808" s="39" t="s">
        <v>4802</v>
      </c>
    </row>
    <row r="809" spans="1:5" ht="25.5">
      <c r="A809" s="35" t="s">
        <v>57</v>
      </c>
      <c r="E809" s="40" t="s">
        <v>4803</v>
      </c>
    </row>
    <row r="810" spans="1:5" ht="12.75">
      <c r="A810" t="s">
        <v>58</v>
      </c>
      <c r="E810" s="39" t="s">
        <v>5</v>
      </c>
    </row>
    <row r="811" spans="1:13" ht="12.75">
      <c r="A811" t="s">
        <v>47</v>
      </c>
      <c r="C811" s="31" t="s">
        <v>2731</v>
      </c>
      <c r="E811" s="33" t="s">
        <v>4804</v>
      </c>
      <c r="J811" s="32">
        <f>0</f>
      </c>
      <c s="32">
        <f>0</f>
      </c>
      <c s="32">
        <f>0+L812+L816+L820+L824+L828+L832+L836</f>
      </c>
      <c s="32">
        <f>0+M812+M816+M820+M824+M828+M832+M836</f>
      </c>
    </row>
    <row r="812" spans="1:16" ht="25.5">
      <c r="A812" t="s">
        <v>50</v>
      </c>
      <c s="34" t="s">
        <v>4030</v>
      </c>
      <c s="34" t="s">
        <v>4805</v>
      </c>
      <c s="35" t="s">
        <v>5</v>
      </c>
      <c s="6" t="s">
        <v>4806</v>
      </c>
      <c s="36" t="s">
        <v>1332</v>
      </c>
      <c s="37">
        <v>2</v>
      </c>
      <c s="36">
        <v>0</v>
      </c>
      <c s="36">
        <f>ROUND(G812*H812,6)</f>
      </c>
      <c r="L812" s="38">
        <v>0</v>
      </c>
      <c s="32">
        <f>ROUND(ROUND(L812,2)*ROUND(G812,3),2)</f>
      </c>
      <c s="36" t="s">
        <v>55</v>
      </c>
      <c>
        <f>(M812*21)/100</f>
      </c>
      <c t="s">
        <v>28</v>
      </c>
    </row>
    <row r="813" spans="1:5" ht="25.5">
      <c r="A813" s="35" t="s">
        <v>56</v>
      </c>
      <c r="E813" s="39" t="s">
        <v>4806</v>
      </c>
    </row>
    <row r="814" spans="1:5" ht="25.5">
      <c r="A814" s="35" t="s">
        <v>57</v>
      </c>
      <c r="E814" s="40" t="s">
        <v>4432</v>
      </c>
    </row>
    <row r="815" spans="1:5" ht="12.75">
      <c r="A815" t="s">
        <v>58</v>
      </c>
      <c r="E815" s="39" t="s">
        <v>5</v>
      </c>
    </row>
    <row r="816" spans="1:16" ht="25.5">
      <c r="A816" t="s">
        <v>50</v>
      </c>
      <c s="34" t="s">
        <v>4033</v>
      </c>
      <c s="34" t="s">
        <v>4807</v>
      </c>
      <c s="35" t="s">
        <v>5</v>
      </c>
      <c s="6" t="s">
        <v>4808</v>
      </c>
      <c s="36" t="s">
        <v>1332</v>
      </c>
      <c s="37">
        <v>2</v>
      </c>
      <c s="36">
        <v>0</v>
      </c>
      <c s="36">
        <f>ROUND(G816*H816,6)</f>
      </c>
      <c r="L816" s="38">
        <v>0</v>
      </c>
      <c s="32">
        <f>ROUND(ROUND(L816,2)*ROUND(G816,3),2)</f>
      </c>
      <c s="36" t="s">
        <v>184</v>
      </c>
      <c>
        <f>(M816*21)/100</f>
      </c>
      <c t="s">
        <v>28</v>
      </c>
    </row>
    <row r="817" spans="1:5" ht="25.5">
      <c r="A817" s="35" t="s">
        <v>56</v>
      </c>
      <c r="E817" s="39" t="s">
        <v>4808</v>
      </c>
    </row>
    <row r="818" spans="1:5" ht="25.5">
      <c r="A818" s="35" t="s">
        <v>57</v>
      </c>
      <c r="E818" s="40" t="s">
        <v>4432</v>
      </c>
    </row>
    <row r="819" spans="1:5" ht="12.75">
      <c r="A819" t="s">
        <v>58</v>
      </c>
      <c r="E819" s="39" t="s">
        <v>5</v>
      </c>
    </row>
    <row r="820" spans="1:16" ht="25.5">
      <c r="A820" t="s">
        <v>50</v>
      </c>
      <c s="34" t="s">
        <v>4037</v>
      </c>
      <c s="34" t="s">
        <v>4809</v>
      </c>
      <c s="35" t="s">
        <v>5</v>
      </c>
      <c s="6" t="s">
        <v>4810</v>
      </c>
      <c s="36" t="s">
        <v>54</v>
      </c>
      <c s="37">
        <v>2</v>
      </c>
      <c s="36">
        <v>0</v>
      </c>
      <c s="36">
        <f>ROUND(G820*H820,6)</f>
      </c>
      <c r="L820" s="38">
        <v>0</v>
      </c>
      <c s="32">
        <f>ROUND(ROUND(L820,2)*ROUND(G820,3),2)</f>
      </c>
      <c s="36" t="s">
        <v>184</v>
      </c>
      <c>
        <f>(M820*21)/100</f>
      </c>
      <c t="s">
        <v>28</v>
      </c>
    </row>
    <row r="821" spans="1:5" ht="25.5">
      <c r="A821" s="35" t="s">
        <v>56</v>
      </c>
      <c r="E821" s="39" t="s">
        <v>4810</v>
      </c>
    </row>
    <row r="822" spans="1:5" ht="25.5">
      <c r="A822" s="35" t="s">
        <v>57</v>
      </c>
      <c r="E822" s="40" t="s">
        <v>4432</v>
      </c>
    </row>
    <row r="823" spans="1:5" ht="12.75">
      <c r="A823" t="s">
        <v>58</v>
      </c>
      <c r="E823" s="39" t="s">
        <v>5</v>
      </c>
    </row>
    <row r="824" spans="1:16" ht="25.5">
      <c r="A824" t="s">
        <v>50</v>
      </c>
      <c s="34" t="s">
        <v>4041</v>
      </c>
      <c s="34" t="s">
        <v>4811</v>
      </c>
      <c s="35" t="s">
        <v>5</v>
      </c>
      <c s="6" t="s">
        <v>4812</v>
      </c>
      <c s="36" t="s">
        <v>1332</v>
      </c>
      <c s="37">
        <v>2</v>
      </c>
      <c s="36">
        <v>0</v>
      </c>
      <c s="36">
        <f>ROUND(G824*H824,6)</f>
      </c>
      <c r="L824" s="38">
        <v>0</v>
      </c>
      <c s="32">
        <f>ROUND(ROUND(L824,2)*ROUND(G824,3),2)</f>
      </c>
      <c s="36" t="s">
        <v>184</v>
      </c>
      <c>
        <f>(M824*21)/100</f>
      </c>
      <c t="s">
        <v>28</v>
      </c>
    </row>
    <row r="825" spans="1:5" ht="25.5">
      <c r="A825" s="35" t="s">
        <v>56</v>
      </c>
      <c r="E825" s="39" t="s">
        <v>4812</v>
      </c>
    </row>
    <row r="826" spans="1:5" ht="25.5">
      <c r="A826" s="35" t="s">
        <v>57</v>
      </c>
      <c r="E826" s="40" t="s">
        <v>564</v>
      </c>
    </row>
    <row r="827" spans="1:5" ht="12.75">
      <c r="A827" t="s">
        <v>58</v>
      </c>
      <c r="E827" s="39" t="s">
        <v>5</v>
      </c>
    </row>
    <row r="828" spans="1:16" ht="25.5">
      <c r="A828" t="s">
        <v>50</v>
      </c>
      <c s="34" t="s">
        <v>4044</v>
      </c>
      <c s="34" t="s">
        <v>4813</v>
      </c>
      <c s="35" t="s">
        <v>5</v>
      </c>
      <c s="6" t="s">
        <v>4814</v>
      </c>
      <c s="36" t="s">
        <v>54</v>
      </c>
      <c s="37">
        <v>2</v>
      </c>
      <c s="36">
        <v>0</v>
      </c>
      <c s="36">
        <f>ROUND(G828*H828,6)</f>
      </c>
      <c r="L828" s="38">
        <v>0</v>
      </c>
      <c s="32">
        <f>ROUND(ROUND(L828,2)*ROUND(G828,3),2)</f>
      </c>
      <c s="36" t="s">
        <v>184</v>
      </c>
      <c>
        <f>(M828*21)/100</f>
      </c>
      <c t="s">
        <v>28</v>
      </c>
    </row>
    <row r="829" spans="1:5" ht="25.5">
      <c r="A829" s="35" t="s">
        <v>56</v>
      </c>
      <c r="E829" s="39" t="s">
        <v>4814</v>
      </c>
    </row>
    <row r="830" spans="1:5" ht="25.5">
      <c r="A830" s="35" t="s">
        <v>57</v>
      </c>
      <c r="E830" s="40" t="s">
        <v>4432</v>
      </c>
    </row>
    <row r="831" spans="1:5" ht="12.75">
      <c r="A831" t="s">
        <v>58</v>
      </c>
      <c r="E831" s="39" t="s">
        <v>5</v>
      </c>
    </row>
    <row r="832" spans="1:16" ht="12.75">
      <c r="A832" t="s">
        <v>50</v>
      </c>
      <c s="34" t="s">
        <v>4047</v>
      </c>
      <c s="34" t="s">
        <v>4815</v>
      </c>
      <c s="35" t="s">
        <v>5</v>
      </c>
      <c s="6" t="s">
        <v>4816</v>
      </c>
      <c s="36" t="s">
        <v>54</v>
      </c>
      <c s="37">
        <v>2</v>
      </c>
      <c s="36">
        <v>0</v>
      </c>
      <c s="36">
        <f>ROUND(G832*H832,6)</f>
      </c>
      <c r="L832" s="38">
        <v>0</v>
      </c>
      <c s="32">
        <f>ROUND(ROUND(L832,2)*ROUND(G832,3),2)</f>
      </c>
      <c s="36" t="s">
        <v>55</v>
      </c>
      <c>
        <f>(M832*21)/100</f>
      </c>
      <c t="s">
        <v>28</v>
      </c>
    </row>
    <row r="833" spans="1:5" ht="12.75">
      <c r="A833" s="35" t="s">
        <v>56</v>
      </c>
      <c r="E833" s="39" t="s">
        <v>4816</v>
      </c>
    </row>
    <row r="834" spans="1:5" ht="25.5">
      <c r="A834" s="35" t="s">
        <v>57</v>
      </c>
      <c r="E834" s="40" t="s">
        <v>4432</v>
      </c>
    </row>
    <row r="835" spans="1:5" ht="12.75">
      <c r="A835" t="s">
        <v>58</v>
      </c>
      <c r="E835" s="39" t="s">
        <v>5</v>
      </c>
    </row>
    <row r="836" spans="1:16" ht="25.5">
      <c r="A836" t="s">
        <v>50</v>
      </c>
      <c s="34" t="s">
        <v>4051</v>
      </c>
      <c s="34" t="s">
        <v>4817</v>
      </c>
      <c s="35" t="s">
        <v>5</v>
      </c>
      <c s="6" t="s">
        <v>4818</v>
      </c>
      <c s="36" t="s">
        <v>3302</v>
      </c>
      <c s="37">
        <v>475.68</v>
      </c>
      <c s="36">
        <v>0</v>
      </c>
      <c s="36">
        <f>ROUND(G836*H836,6)</f>
      </c>
      <c r="L836" s="38">
        <v>0</v>
      </c>
      <c s="32">
        <f>ROUND(ROUND(L836,2)*ROUND(G836,3),2)</f>
      </c>
      <c s="36" t="s">
        <v>184</v>
      </c>
      <c>
        <f>(M836*21)/100</f>
      </c>
      <c t="s">
        <v>28</v>
      </c>
    </row>
    <row r="837" spans="1:5" ht="25.5">
      <c r="A837" s="35" t="s">
        <v>56</v>
      </c>
      <c r="E837" s="39" t="s">
        <v>4818</v>
      </c>
    </row>
    <row r="838" spans="1:5" ht="12.75">
      <c r="A838" s="35" t="s">
        <v>57</v>
      </c>
      <c r="E838" s="40" t="s">
        <v>5</v>
      </c>
    </row>
    <row r="839" spans="1:5" ht="12.75">
      <c r="A839" t="s">
        <v>58</v>
      </c>
      <c r="E839" s="39" t="s">
        <v>5</v>
      </c>
    </row>
    <row r="840" spans="1:13" ht="12.75">
      <c r="A840" t="s">
        <v>47</v>
      </c>
      <c r="C840" s="31" t="s">
        <v>2737</v>
      </c>
      <c r="E840" s="33" t="s">
        <v>4819</v>
      </c>
      <c r="J840" s="32">
        <f>0</f>
      </c>
      <c s="32">
        <f>0</f>
      </c>
      <c s="32">
        <f>0+L841+L845+L849</f>
      </c>
      <c s="32">
        <f>0+M841+M845+M849</f>
      </c>
    </row>
    <row r="841" spans="1:16" ht="12.75">
      <c r="A841" t="s">
        <v>50</v>
      </c>
      <c s="34" t="s">
        <v>4054</v>
      </c>
      <c s="34" t="s">
        <v>4820</v>
      </c>
      <c s="35" t="s">
        <v>5</v>
      </c>
      <c s="6" t="s">
        <v>4821</v>
      </c>
      <c s="36" t="s">
        <v>54</v>
      </c>
      <c s="37">
        <v>2</v>
      </c>
      <c s="36">
        <v>0</v>
      </c>
      <c s="36">
        <f>ROUND(G841*H841,6)</f>
      </c>
      <c r="L841" s="38">
        <v>0</v>
      </c>
      <c s="32">
        <f>ROUND(ROUND(L841,2)*ROUND(G841,3),2)</f>
      </c>
      <c s="36" t="s">
        <v>184</v>
      </c>
      <c>
        <f>(M841*21)/100</f>
      </c>
      <c t="s">
        <v>28</v>
      </c>
    </row>
    <row r="842" spans="1:5" ht="12.75">
      <c r="A842" s="35" t="s">
        <v>56</v>
      </c>
      <c r="E842" s="39" t="s">
        <v>4821</v>
      </c>
    </row>
    <row r="843" spans="1:5" ht="25.5">
      <c r="A843" s="35" t="s">
        <v>57</v>
      </c>
      <c r="E843" s="40" t="s">
        <v>564</v>
      </c>
    </row>
    <row r="844" spans="1:5" ht="12.75">
      <c r="A844" t="s">
        <v>58</v>
      </c>
      <c r="E844" s="39" t="s">
        <v>5</v>
      </c>
    </row>
    <row r="845" spans="1:16" ht="12.75">
      <c r="A845" t="s">
        <v>50</v>
      </c>
      <c s="34" t="s">
        <v>4057</v>
      </c>
      <c s="34" t="s">
        <v>4822</v>
      </c>
      <c s="35" t="s">
        <v>5</v>
      </c>
      <c s="6" t="s">
        <v>4823</v>
      </c>
      <c s="36" t="s">
        <v>54</v>
      </c>
      <c s="37">
        <v>2</v>
      </c>
      <c s="36">
        <v>0</v>
      </c>
      <c s="36">
        <f>ROUND(G845*H845,6)</f>
      </c>
      <c r="L845" s="38">
        <v>0</v>
      </c>
      <c s="32">
        <f>ROUND(ROUND(L845,2)*ROUND(G845,3),2)</f>
      </c>
      <c s="36" t="s">
        <v>55</v>
      </c>
      <c>
        <f>(M845*21)/100</f>
      </c>
      <c t="s">
        <v>28</v>
      </c>
    </row>
    <row r="846" spans="1:5" ht="12.75">
      <c r="A846" s="35" t="s">
        <v>56</v>
      </c>
      <c r="E846" s="39" t="s">
        <v>4823</v>
      </c>
    </row>
    <row r="847" spans="1:5" ht="25.5">
      <c r="A847" s="35" t="s">
        <v>57</v>
      </c>
      <c r="E847" s="40" t="s">
        <v>4432</v>
      </c>
    </row>
    <row r="848" spans="1:5" ht="12.75">
      <c r="A848" t="s">
        <v>58</v>
      </c>
      <c r="E848" s="39" t="s">
        <v>5</v>
      </c>
    </row>
    <row r="849" spans="1:16" ht="25.5">
      <c r="A849" t="s">
        <v>50</v>
      </c>
      <c s="34" t="s">
        <v>4060</v>
      </c>
      <c s="34" t="s">
        <v>4824</v>
      </c>
      <c s="35" t="s">
        <v>5</v>
      </c>
      <c s="6" t="s">
        <v>4825</v>
      </c>
      <c s="36" t="s">
        <v>3302</v>
      </c>
      <c s="37">
        <v>88.64</v>
      </c>
      <c s="36">
        <v>0</v>
      </c>
      <c s="36">
        <f>ROUND(G849*H849,6)</f>
      </c>
      <c r="L849" s="38">
        <v>0</v>
      </c>
      <c s="32">
        <f>ROUND(ROUND(L849,2)*ROUND(G849,3),2)</f>
      </c>
      <c s="36" t="s">
        <v>184</v>
      </c>
      <c>
        <f>(M849*21)/100</f>
      </c>
      <c t="s">
        <v>28</v>
      </c>
    </row>
    <row r="850" spans="1:5" ht="25.5">
      <c r="A850" s="35" t="s">
        <v>56</v>
      </c>
      <c r="E850" s="39" t="s">
        <v>4825</v>
      </c>
    </row>
    <row r="851" spans="1:5" ht="12.75">
      <c r="A851" s="35" t="s">
        <v>57</v>
      </c>
      <c r="E851" s="40" t="s">
        <v>5</v>
      </c>
    </row>
    <row r="852" spans="1:5" ht="12.75">
      <c r="A852" t="s">
        <v>58</v>
      </c>
      <c r="E852" s="39" t="s">
        <v>5</v>
      </c>
    </row>
    <row r="853" spans="1:13" ht="12.75">
      <c r="A853" t="s">
        <v>47</v>
      </c>
      <c r="C853" s="31" t="s">
        <v>75</v>
      </c>
      <c r="E853" s="33" t="s">
        <v>487</v>
      </c>
      <c r="J853" s="32">
        <f>0</f>
      </c>
      <c s="32">
        <f>0</f>
      </c>
      <c s="32">
        <f>0+L854+L858+L862+L866+L870+L874+L878+L882+L886+L890+L894</f>
      </c>
      <c s="32">
        <f>0+M854+M858+M862+M866+M870+M874+M878+M882+M886+M890+M894</f>
      </c>
    </row>
    <row r="854" spans="1:16" ht="25.5">
      <c r="A854" t="s">
        <v>50</v>
      </c>
      <c s="34" t="s">
        <v>97</v>
      </c>
      <c s="34" t="s">
        <v>4826</v>
      </c>
      <c s="35" t="s">
        <v>5</v>
      </c>
      <c s="6" t="s">
        <v>4827</v>
      </c>
      <c s="36" t="s">
        <v>54</v>
      </c>
      <c s="37">
        <v>2</v>
      </c>
      <c s="36">
        <v>0</v>
      </c>
      <c s="36">
        <f>ROUND(G854*H854,6)</f>
      </c>
      <c r="L854" s="38">
        <v>0</v>
      </c>
      <c s="32">
        <f>ROUND(ROUND(L854,2)*ROUND(G854,3),2)</f>
      </c>
      <c s="36" t="s">
        <v>184</v>
      </c>
      <c>
        <f>(M854*21)/100</f>
      </c>
      <c t="s">
        <v>28</v>
      </c>
    </row>
    <row r="855" spans="1:5" ht="25.5">
      <c r="A855" s="35" t="s">
        <v>56</v>
      </c>
      <c r="E855" s="39" t="s">
        <v>4827</v>
      </c>
    </row>
    <row r="856" spans="1:5" ht="25.5">
      <c r="A856" s="35" t="s">
        <v>57</v>
      </c>
      <c r="E856" s="40" t="s">
        <v>564</v>
      </c>
    </row>
    <row r="857" spans="1:5" ht="12.75">
      <c r="A857" t="s">
        <v>58</v>
      </c>
      <c r="E857" s="39" t="s">
        <v>5</v>
      </c>
    </row>
    <row r="858" spans="1:16" ht="12.75">
      <c r="A858" t="s">
        <v>50</v>
      </c>
      <c s="34" t="s">
        <v>101</v>
      </c>
      <c s="34" t="s">
        <v>4828</v>
      </c>
      <c s="35" t="s">
        <v>5</v>
      </c>
      <c s="6" t="s">
        <v>4829</v>
      </c>
      <c s="36" t="s">
        <v>54</v>
      </c>
      <c s="37">
        <v>2</v>
      </c>
      <c s="36">
        <v>0</v>
      </c>
      <c s="36">
        <f>ROUND(G858*H858,6)</f>
      </c>
      <c r="L858" s="38">
        <v>0</v>
      </c>
      <c s="32">
        <f>ROUND(ROUND(L858,2)*ROUND(G858,3),2)</f>
      </c>
      <c s="36" t="s">
        <v>184</v>
      </c>
      <c>
        <f>(M858*21)/100</f>
      </c>
      <c t="s">
        <v>28</v>
      </c>
    </row>
    <row r="859" spans="1:5" ht="12.75">
      <c r="A859" s="35" t="s">
        <v>56</v>
      </c>
      <c r="E859" s="39" t="s">
        <v>4829</v>
      </c>
    </row>
    <row r="860" spans="1:5" ht="25.5">
      <c r="A860" s="35" t="s">
        <v>57</v>
      </c>
      <c r="E860" s="40" t="s">
        <v>4432</v>
      </c>
    </row>
    <row r="861" spans="1:5" ht="12.75">
      <c r="A861" t="s">
        <v>58</v>
      </c>
      <c r="E861" s="39" t="s">
        <v>5</v>
      </c>
    </row>
    <row r="862" spans="1:16" ht="25.5">
      <c r="A862" t="s">
        <v>50</v>
      </c>
      <c s="34" t="s">
        <v>105</v>
      </c>
      <c s="34" t="s">
        <v>557</v>
      </c>
      <c s="35" t="s">
        <v>5</v>
      </c>
      <c s="6" t="s">
        <v>558</v>
      </c>
      <c s="36" t="s">
        <v>54</v>
      </c>
      <c s="37">
        <v>5</v>
      </c>
      <c s="36">
        <v>0</v>
      </c>
      <c s="36">
        <f>ROUND(G862*H862,6)</f>
      </c>
      <c r="L862" s="38">
        <v>0</v>
      </c>
      <c s="32">
        <f>ROUND(ROUND(L862,2)*ROUND(G862,3),2)</f>
      </c>
      <c s="36" t="s">
        <v>184</v>
      </c>
      <c>
        <f>(M862*21)/100</f>
      </c>
      <c t="s">
        <v>28</v>
      </c>
    </row>
    <row r="863" spans="1:5" ht="25.5">
      <c r="A863" s="35" t="s">
        <v>56</v>
      </c>
      <c r="E863" s="39" t="s">
        <v>558</v>
      </c>
    </row>
    <row r="864" spans="1:5" ht="25.5">
      <c r="A864" s="35" t="s">
        <v>57</v>
      </c>
      <c r="E864" s="40" t="s">
        <v>3500</v>
      </c>
    </row>
    <row r="865" spans="1:5" ht="12.75">
      <c r="A865" t="s">
        <v>58</v>
      </c>
      <c r="E865" s="39" t="s">
        <v>5</v>
      </c>
    </row>
    <row r="866" spans="1:16" ht="12.75">
      <c r="A866" t="s">
        <v>50</v>
      </c>
      <c s="34" t="s">
        <v>109</v>
      </c>
      <c s="34" t="s">
        <v>4830</v>
      </c>
      <c s="35" t="s">
        <v>5</v>
      </c>
      <c s="6" t="s">
        <v>4831</v>
      </c>
      <c s="36" t="s">
        <v>54</v>
      </c>
      <c s="37">
        <v>1</v>
      </c>
      <c s="36">
        <v>0</v>
      </c>
      <c s="36">
        <f>ROUND(G866*H866,6)</f>
      </c>
      <c r="L866" s="38">
        <v>0</v>
      </c>
      <c s="32">
        <f>ROUND(ROUND(L866,2)*ROUND(G866,3),2)</f>
      </c>
      <c s="36" t="s">
        <v>55</v>
      </c>
      <c>
        <f>(M866*21)/100</f>
      </c>
      <c t="s">
        <v>28</v>
      </c>
    </row>
    <row r="867" spans="1:5" ht="12.75">
      <c r="A867" s="35" t="s">
        <v>56</v>
      </c>
      <c r="E867" s="39" t="s">
        <v>4831</v>
      </c>
    </row>
    <row r="868" spans="1:5" ht="25.5">
      <c r="A868" s="35" t="s">
        <v>57</v>
      </c>
      <c r="E868" s="40" t="s">
        <v>4426</v>
      </c>
    </row>
    <row r="869" spans="1:5" ht="12.75">
      <c r="A869" t="s">
        <v>58</v>
      </c>
      <c r="E869" s="39" t="s">
        <v>5</v>
      </c>
    </row>
    <row r="870" spans="1:16" ht="12.75">
      <c r="A870" t="s">
        <v>50</v>
      </c>
      <c s="34" t="s">
        <v>112</v>
      </c>
      <c s="34" t="s">
        <v>4832</v>
      </c>
      <c s="35" t="s">
        <v>5</v>
      </c>
      <c s="6" t="s">
        <v>4833</v>
      </c>
      <c s="36" t="s">
        <v>54</v>
      </c>
      <c s="37">
        <v>1</v>
      </c>
      <c s="36">
        <v>0</v>
      </c>
      <c s="36">
        <f>ROUND(G870*H870,6)</f>
      </c>
      <c r="L870" s="38">
        <v>0</v>
      </c>
      <c s="32">
        <f>ROUND(ROUND(L870,2)*ROUND(G870,3),2)</f>
      </c>
      <c s="36" t="s">
        <v>55</v>
      </c>
      <c>
        <f>(M870*21)/100</f>
      </c>
      <c t="s">
        <v>28</v>
      </c>
    </row>
    <row r="871" spans="1:5" ht="12.75">
      <c r="A871" s="35" t="s">
        <v>56</v>
      </c>
      <c r="E871" s="39" t="s">
        <v>4833</v>
      </c>
    </row>
    <row r="872" spans="1:5" ht="25.5">
      <c r="A872" s="35" t="s">
        <v>57</v>
      </c>
      <c r="E872" s="40" t="s">
        <v>4426</v>
      </c>
    </row>
    <row r="873" spans="1:5" ht="12.75">
      <c r="A873" t="s">
        <v>58</v>
      </c>
      <c r="E873" s="39" t="s">
        <v>5</v>
      </c>
    </row>
    <row r="874" spans="1:16" ht="12.75">
      <c r="A874" t="s">
        <v>50</v>
      </c>
      <c s="34" t="s">
        <v>115</v>
      </c>
      <c s="34" t="s">
        <v>4834</v>
      </c>
      <c s="35" t="s">
        <v>5</v>
      </c>
      <c s="6" t="s">
        <v>4835</v>
      </c>
      <c s="36" t="s">
        <v>54</v>
      </c>
      <c s="37">
        <v>1</v>
      </c>
      <c s="36">
        <v>0</v>
      </c>
      <c s="36">
        <f>ROUND(G874*H874,6)</f>
      </c>
      <c r="L874" s="38">
        <v>0</v>
      </c>
      <c s="32">
        <f>ROUND(ROUND(L874,2)*ROUND(G874,3),2)</f>
      </c>
      <c s="36" t="s">
        <v>184</v>
      </c>
      <c>
        <f>(M874*21)/100</f>
      </c>
      <c t="s">
        <v>28</v>
      </c>
    </row>
    <row r="875" spans="1:5" ht="12.75">
      <c r="A875" s="35" t="s">
        <v>56</v>
      </c>
      <c r="E875" s="39" t="s">
        <v>4835</v>
      </c>
    </row>
    <row r="876" spans="1:5" ht="25.5">
      <c r="A876" s="35" t="s">
        <v>57</v>
      </c>
      <c r="E876" s="40" t="s">
        <v>4426</v>
      </c>
    </row>
    <row r="877" spans="1:5" ht="12.75">
      <c r="A877" t="s">
        <v>58</v>
      </c>
      <c r="E877" s="39" t="s">
        <v>5</v>
      </c>
    </row>
    <row r="878" spans="1:16" ht="12.75">
      <c r="A878" t="s">
        <v>50</v>
      </c>
      <c s="34" t="s">
        <v>118</v>
      </c>
      <c s="34" t="s">
        <v>4836</v>
      </c>
      <c s="35" t="s">
        <v>5</v>
      </c>
      <c s="6" t="s">
        <v>4837</v>
      </c>
      <c s="36" t="s">
        <v>54</v>
      </c>
      <c s="37">
        <v>2</v>
      </c>
      <c s="36">
        <v>0</v>
      </c>
      <c s="36">
        <f>ROUND(G878*H878,6)</f>
      </c>
      <c r="L878" s="38">
        <v>0</v>
      </c>
      <c s="32">
        <f>ROUND(ROUND(L878,2)*ROUND(G878,3),2)</f>
      </c>
      <c s="36" t="s">
        <v>184</v>
      </c>
      <c>
        <f>(M878*21)/100</f>
      </c>
      <c t="s">
        <v>28</v>
      </c>
    </row>
    <row r="879" spans="1:5" ht="12.75">
      <c r="A879" s="35" t="s">
        <v>56</v>
      </c>
      <c r="E879" s="39" t="s">
        <v>4837</v>
      </c>
    </row>
    <row r="880" spans="1:5" ht="25.5">
      <c r="A880" s="35" t="s">
        <v>57</v>
      </c>
      <c r="E880" s="40" t="s">
        <v>4432</v>
      </c>
    </row>
    <row r="881" spans="1:5" ht="12.75">
      <c r="A881" t="s">
        <v>58</v>
      </c>
      <c r="E881" s="39" t="s">
        <v>5</v>
      </c>
    </row>
    <row r="882" spans="1:16" ht="25.5">
      <c r="A882" t="s">
        <v>50</v>
      </c>
      <c s="34" t="s">
        <v>121</v>
      </c>
      <c s="34" t="s">
        <v>4838</v>
      </c>
      <c s="35" t="s">
        <v>5</v>
      </c>
      <c s="6" t="s">
        <v>4839</v>
      </c>
      <c s="36" t="s">
        <v>54</v>
      </c>
      <c s="37">
        <v>5</v>
      </c>
      <c s="36">
        <v>0</v>
      </c>
      <c s="36">
        <f>ROUND(G882*H882,6)</f>
      </c>
      <c r="L882" s="38">
        <v>0</v>
      </c>
      <c s="32">
        <f>ROUND(ROUND(L882,2)*ROUND(G882,3),2)</f>
      </c>
      <c s="36" t="s">
        <v>184</v>
      </c>
      <c>
        <f>(M882*21)/100</f>
      </c>
      <c t="s">
        <v>28</v>
      </c>
    </row>
    <row r="883" spans="1:5" ht="38.25">
      <c r="A883" s="35" t="s">
        <v>56</v>
      </c>
      <c r="E883" s="39" t="s">
        <v>4840</v>
      </c>
    </row>
    <row r="884" spans="1:5" ht="25.5">
      <c r="A884" s="35" t="s">
        <v>57</v>
      </c>
      <c r="E884" s="40" t="s">
        <v>3500</v>
      </c>
    </row>
    <row r="885" spans="1:5" ht="12.75">
      <c r="A885" t="s">
        <v>58</v>
      </c>
      <c r="E885" s="39" t="s">
        <v>5</v>
      </c>
    </row>
    <row r="886" spans="1:16" ht="25.5">
      <c r="A886" t="s">
        <v>50</v>
      </c>
      <c s="34" t="s">
        <v>125</v>
      </c>
      <c s="34" t="s">
        <v>4841</v>
      </c>
      <c s="35" t="s">
        <v>5</v>
      </c>
      <c s="6" t="s">
        <v>4842</v>
      </c>
      <c s="36" t="s">
        <v>54</v>
      </c>
      <c s="37">
        <v>1</v>
      </c>
      <c s="36">
        <v>0</v>
      </c>
      <c s="36">
        <f>ROUND(G886*H886,6)</f>
      </c>
      <c r="L886" s="38">
        <v>0</v>
      </c>
      <c s="32">
        <f>ROUND(ROUND(L886,2)*ROUND(G886,3),2)</f>
      </c>
      <c s="36" t="s">
        <v>184</v>
      </c>
      <c>
        <f>(M886*21)/100</f>
      </c>
      <c t="s">
        <v>28</v>
      </c>
    </row>
    <row r="887" spans="1:5" ht="25.5">
      <c r="A887" s="35" t="s">
        <v>56</v>
      </c>
      <c r="E887" s="39" t="s">
        <v>4843</v>
      </c>
    </row>
    <row r="888" spans="1:5" ht="25.5">
      <c r="A888" s="35" t="s">
        <v>57</v>
      </c>
      <c r="E888" s="40" t="s">
        <v>499</v>
      </c>
    </row>
    <row r="889" spans="1:5" ht="12.75">
      <c r="A889" t="s">
        <v>58</v>
      </c>
      <c r="E889" s="39" t="s">
        <v>5</v>
      </c>
    </row>
    <row r="890" spans="1:16" ht="25.5">
      <c r="A890" t="s">
        <v>50</v>
      </c>
      <c s="34" t="s">
        <v>130</v>
      </c>
      <c s="34" t="s">
        <v>4844</v>
      </c>
      <c s="35" t="s">
        <v>5</v>
      </c>
      <c s="6" t="s">
        <v>4845</v>
      </c>
      <c s="36" t="s">
        <v>54</v>
      </c>
      <c s="37">
        <v>1</v>
      </c>
      <c s="36">
        <v>0</v>
      </c>
      <c s="36">
        <f>ROUND(G890*H890,6)</f>
      </c>
      <c r="L890" s="38">
        <v>0</v>
      </c>
      <c s="32">
        <f>ROUND(ROUND(L890,2)*ROUND(G890,3),2)</f>
      </c>
      <c s="36" t="s">
        <v>184</v>
      </c>
      <c>
        <f>(M890*21)/100</f>
      </c>
      <c t="s">
        <v>28</v>
      </c>
    </row>
    <row r="891" spans="1:5" ht="25.5">
      <c r="A891" s="35" t="s">
        <v>56</v>
      </c>
      <c r="E891" s="39" t="s">
        <v>4845</v>
      </c>
    </row>
    <row r="892" spans="1:5" ht="25.5">
      <c r="A892" s="35" t="s">
        <v>57</v>
      </c>
      <c r="E892" s="40" t="s">
        <v>4426</v>
      </c>
    </row>
    <row r="893" spans="1:5" ht="12.75">
      <c r="A893" t="s">
        <v>58</v>
      </c>
      <c r="E893" s="39" t="s">
        <v>5</v>
      </c>
    </row>
    <row r="894" spans="1:16" ht="25.5">
      <c r="A894" t="s">
        <v>50</v>
      </c>
      <c s="34" t="s">
        <v>133</v>
      </c>
      <c s="34" t="s">
        <v>4846</v>
      </c>
      <c s="35" t="s">
        <v>5</v>
      </c>
      <c s="6" t="s">
        <v>4847</v>
      </c>
      <c s="36" t="s">
        <v>54</v>
      </c>
      <c s="37">
        <v>1</v>
      </c>
      <c s="36">
        <v>0</v>
      </c>
      <c s="36">
        <f>ROUND(G894*H894,6)</f>
      </c>
      <c r="L894" s="38">
        <v>0</v>
      </c>
      <c s="32">
        <f>ROUND(ROUND(L894,2)*ROUND(G894,3),2)</f>
      </c>
      <c s="36" t="s">
        <v>184</v>
      </c>
      <c>
        <f>(M894*21)/100</f>
      </c>
      <c t="s">
        <v>28</v>
      </c>
    </row>
    <row r="895" spans="1:5" ht="38.25">
      <c r="A895" s="35" t="s">
        <v>56</v>
      </c>
      <c r="E895" s="39" t="s">
        <v>4848</v>
      </c>
    </row>
    <row r="896" spans="1:5" ht="25.5">
      <c r="A896" s="35" t="s">
        <v>57</v>
      </c>
      <c r="E896" s="40" t="s">
        <v>499</v>
      </c>
    </row>
    <row r="897" spans="1:5" ht="12.75">
      <c r="A897" t="s">
        <v>58</v>
      </c>
      <c r="E897" s="39" t="s">
        <v>5</v>
      </c>
    </row>
    <row r="898" spans="1:13" ht="12.75">
      <c r="A898" t="s">
        <v>47</v>
      </c>
      <c r="C898" s="31" t="s">
        <v>523</v>
      </c>
      <c r="E898" s="33" t="s">
        <v>179</v>
      </c>
      <c r="J898" s="32">
        <f>0</f>
      </c>
      <c s="32">
        <f>0</f>
      </c>
      <c s="32">
        <f>0+L899+L903+L907+L911+L915+L919+L923+L927</f>
      </c>
      <c s="32">
        <f>0+M899+M903+M907+M911+M915+M919+M923+M927</f>
      </c>
    </row>
    <row r="899" spans="1:16" ht="12.75">
      <c r="A899" t="s">
        <v>50</v>
      </c>
      <c s="34" t="s">
        <v>4064</v>
      </c>
      <c s="34" t="s">
        <v>4849</v>
      </c>
      <c s="35" t="s">
        <v>5</v>
      </c>
      <c s="6" t="s">
        <v>4850</v>
      </c>
      <c s="36" t="s">
        <v>54</v>
      </c>
      <c s="37">
        <v>1</v>
      </c>
      <c s="36">
        <v>0</v>
      </c>
      <c s="36">
        <f>ROUND(G899*H899,6)</f>
      </c>
      <c r="L899" s="38">
        <v>0</v>
      </c>
      <c s="32">
        <f>ROUND(ROUND(L899,2)*ROUND(G899,3),2)</f>
      </c>
      <c s="36" t="s">
        <v>55</v>
      </c>
      <c>
        <f>(M899*21)/100</f>
      </c>
      <c t="s">
        <v>28</v>
      </c>
    </row>
    <row r="900" spans="1:5" ht="12.75">
      <c r="A900" s="35" t="s">
        <v>56</v>
      </c>
      <c r="E900" s="39" t="s">
        <v>4850</v>
      </c>
    </row>
    <row r="901" spans="1:5" ht="51">
      <c r="A901" s="35" t="s">
        <v>57</v>
      </c>
      <c r="E901" s="42" t="s">
        <v>4851</v>
      </c>
    </row>
    <row r="902" spans="1:5" ht="12.75">
      <c r="A902" t="s">
        <v>58</v>
      </c>
      <c r="E902" s="39" t="s">
        <v>5</v>
      </c>
    </row>
    <row r="903" spans="1:16" ht="12.75">
      <c r="A903" t="s">
        <v>50</v>
      </c>
      <c s="34" t="s">
        <v>4068</v>
      </c>
      <c s="34" t="s">
        <v>4852</v>
      </c>
      <c s="35" t="s">
        <v>5</v>
      </c>
      <c s="6" t="s">
        <v>4853</v>
      </c>
      <c s="36" t="s">
        <v>54</v>
      </c>
      <c s="37">
        <v>1</v>
      </c>
      <c s="36">
        <v>0</v>
      </c>
      <c s="36">
        <f>ROUND(G903*H903,6)</f>
      </c>
      <c r="L903" s="38">
        <v>0</v>
      </c>
      <c s="32">
        <f>ROUND(ROUND(L903,2)*ROUND(G903,3),2)</f>
      </c>
      <c s="36" t="s">
        <v>55</v>
      </c>
      <c>
        <f>(M903*21)/100</f>
      </c>
      <c t="s">
        <v>28</v>
      </c>
    </row>
    <row r="904" spans="1:5" ht="12.75">
      <c r="A904" s="35" t="s">
        <v>56</v>
      </c>
      <c r="E904" s="39" t="s">
        <v>4853</v>
      </c>
    </row>
    <row r="905" spans="1:5" ht="25.5">
      <c r="A905" s="35" t="s">
        <v>57</v>
      </c>
      <c r="E905" s="40" t="s">
        <v>499</v>
      </c>
    </row>
    <row r="906" spans="1:5" ht="12.75">
      <c r="A906" t="s">
        <v>58</v>
      </c>
      <c r="E906" s="39" t="s">
        <v>5</v>
      </c>
    </row>
    <row r="907" spans="1:16" ht="12.75">
      <c r="A907" t="s">
        <v>50</v>
      </c>
      <c s="34" t="s">
        <v>4071</v>
      </c>
      <c s="34" t="s">
        <v>4854</v>
      </c>
      <c s="35" t="s">
        <v>5</v>
      </c>
      <c s="6" t="s">
        <v>4855</v>
      </c>
      <c s="36" t="s">
        <v>124</v>
      </c>
      <c s="37">
        <v>1</v>
      </c>
      <c s="36">
        <v>0</v>
      </c>
      <c s="36">
        <f>ROUND(G907*H907,6)</f>
      </c>
      <c r="L907" s="38">
        <v>0</v>
      </c>
      <c s="32">
        <f>ROUND(ROUND(L907,2)*ROUND(G907,3),2)</f>
      </c>
      <c s="36" t="s">
        <v>55</v>
      </c>
      <c>
        <f>(M907*21)/100</f>
      </c>
      <c t="s">
        <v>28</v>
      </c>
    </row>
    <row r="908" spans="1:5" ht="12.75">
      <c r="A908" s="35" t="s">
        <v>56</v>
      </c>
      <c r="E908" s="39" t="s">
        <v>4855</v>
      </c>
    </row>
    <row r="909" spans="1:5" ht="25.5">
      <c r="A909" s="35" t="s">
        <v>57</v>
      </c>
      <c r="E909" s="40" t="s">
        <v>499</v>
      </c>
    </row>
    <row r="910" spans="1:5" ht="12.75">
      <c r="A910" t="s">
        <v>58</v>
      </c>
      <c r="E910" s="39" t="s">
        <v>5</v>
      </c>
    </row>
    <row r="911" spans="1:16" ht="12.75">
      <c r="A911" t="s">
        <v>50</v>
      </c>
      <c s="34" t="s">
        <v>4075</v>
      </c>
      <c s="34" t="s">
        <v>4856</v>
      </c>
      <c s="35" t="s">
        <v>5</v>
      </c>
      <c s="6" t="s">
        <v>4857</v>
      </c>
      <c s="36" t="s">
        <v>54</v>
      </c>
      <c s="37">
        <v>2</v>
      </c>
      <c s="36">
        <v>0</v>
      </c>
      <c s="36">
        <f>ROUND(G911*H911,6)</f>
      </c>
      <c r="L911" s="38">
        <v>0</v>
      </c>
      <c s="32">
        <f>ROUND(ROUND(L911,2)*ROUND(G911,3),2)</f>
      </c>
      <c s="36" t="s">
        <v>55</v>
      </c>
      <c>
        <f>(M911*21)/100</f>
      </c>
      <c t="s">
        <v>28</v>
      </c>
    </row>
    <row r="912" spans="1:5" ht="12.75">
      <c r="A912" s="35" t="s">
        <v>56</v>
      </c>
      <c r="E912" s="39" t="s">
        <v>4857</v>
      </c>
    </row>
    <row r="913" spans="1:5" ht="25.5">
      <c r="A913" s="35" t="s">
        <v>57</v>
      </c>
      <c r="E913" s="40" t="s">
        <v>564</v>
      </c>
    </row>
    <row r="914" spans="1:5" ht="12.75">
      <c r="A914" t="s">
        <v>58</v>
      </c>
      <c r="E914" s="39" t="s">
        <v>5</v>
      </c>
    </row>
    <row r="915" spans="1:16" ht="12.75">
      <c r="A915" t="s">
        <v>50</v>
      </c>
      <c s="34" t="s">
        <v>4079</v>
      </c>
      <c s="34" t="s">
        <v>4858</v>
      </c>
      <c s="35" t="s">
        <v>5</v>
      </c>
      <c s="6" t="s">
        <v>4859</v>
      </c>
      <c s="36" t="s">
        <v>54</v>
      </c>
      <c s="37">
        <v>6</v>
      </c>
      <c s="36">
        <v>0</v>
      </c>
      <c s="36">
        <f>ROUND(G915*H915,6)</f>
      </c>
      <c r="L915" s="38">
        <v>0</v>
      </c>
      <c s="32">
        <f>ROUND(ROUND(L915,2)*ROUND(G915,3),2)</f>
      </c>
      <c s="36" t="s">
        <v>55</v>
      </c>
      <c>
        <f>(M915*21)/100</f>
      </c>
      <c t="s">
        <v>28</v>
      </c>
    </row>
    <row r="916" spans="1:5" ht="12.75">
      <c r="A916" s="35" t="s">
        <v>56</v>
      </c>
      <c r="E916" s="39" t="s">
        <v>4859</v>
      </c>
    </row>
    <row r="917" spans="1:5" ht="25.5">
      <c r="A917" s="35" t="s">
        <v>57</v>
      </c>
      <c r="E917" s="40" t="s">
        <v>4860</v>
      </c>
    </row>
    <row r="918" spans="1:5" ht="12.75">
      <c r="A918" t="s">
        <v>58</v>
      </c>
      <c r="E918" s="39" t="s">
        <v>5</v>
      </c>
    </row>
    <row r="919" spans="1:16" ht="12.75">
      <c r="A919" t="s">
        <v>50</v>
      </c>
      <c s="34" t="s">
        <v>4083</v>
      </c>
      <c s="34" t="s">
        <v>4861</v>
      </c>
      <c s="35" t="s">
        <v>5</v>
      </c>
      <c s="6" t="s">
        <v>4862</v>
      </c>
      <c s="36" t="s">
        <v>54</v>
      </c>
      <c s="37">
        <v>1</v>
      </c>
      <c s="36">
        <v>0</v>
      </c>
      <c s="36">
        <f>ROUND(G919*H919,6)</f>
      </c>
      <c r="L919" s="38">
        <v>0</v>
      </c>
      <c s="32">
        <f>ROUND(ROUND(L919,2)*ROUND(G919,3),2)</f>
      </c>
      <c s="36" t="s">
        <v>55</v>
      </c>
      <c>
        <f>(M919*21)/100</f>
      </c>
      <c t="s">
        <v>28</v>
      </c>
    </row>
    <row r="920" spans="1:5" ht="12.75">
      <c r="A920" s="35" t="s">
        <v>56</v>
      </c>
      <c r="E920" s="39" t="s">
        <v>4862</v>
      </c>
    </row>
    <row r="921" spans="1:5" ht="12.75">
      <c r="A921" s="35" t="s">
        <v>57</v>
      </c>
      <c r="E921" s="40" t="s">
        <v>5</v>
      </c>
    </row>
    <row r="922" spans="1:5" ht="12.75">
      <c r="A922" t="s">
        <v>58</v>
      </c>
      <c r="E922" s="39" t="s">
        <v>5</v>
      </c>
    </row>
    <row r="923" spans="1:16" ht="12.75">
      <c r="A923" t="s">
        <v>50</v>
      </c>
      <c s="34" t="s">
        <v>4086</v>
      </c>
      <c s="34" t="s">
        <v>4863</v>
      </c>
      <c s="35" t="s">
        <v>5</v>
      </c>
      <c s="6" t="s">
        <v>4864</v>
      </c>
      <c s="36" t="s">
        <v>54</v>
      </c>
      <c s="37">
        <v>1</v>
      </c>
      <c s="36">
        <v>0</v>
      </c>
      <c s="36">
        <f>ROUND(G923*H923,6)</f>
      </c>
      <c r="L923" s="38">
        <v>0</v>
      </c>
      <c s="32">
        <f>ROUND(ROUND(L923,2)*ROUND(G923,3),2)</f>
      </c>
      <c s="36" t="s">
        <v>55</v>
      </c>
      <c>
        <f>(M923*21)/100</f>
      </c>
      <c t="s">
        <v>28</v>
      </c>
    </row>
    <row r="924" spans="1:5" ht="12.75">
      <c r="A924" s="35" t="s">
        <v>56</v>
      </c>
      <c r="E924" s="39" t="s">
        <v>4864</v>
      </c>
    </row>
    <row r="925" spans="1:5" ht="12.75">
      <c r="A925" s="35" t="s">
        <v>57</v>
      </c>
      <c r="E925" s="40" t="s">
        <v>5</v>
      </c>
    </row>
    <row r="926" spans="1:5" ht="12.75">
      <c r="A926" t="s">
        <v>58</v>
      </c>
      <c r="E926" s="39" t="s">
        <v>5</v>
      </c>
    </row>
    <row r="927" spans="1:16" ht="12.75">
      <c r="A927" t="s">
        <v>50</v>
      </c>
      <c s="34" t="s">
        <v>4089</v>
      </c>
      <c s="34" t="s">
        <v>4865</v>
      </c>
      <c s="35" t="s">
        <v>5</v>
      </c>
      <c s="6" t="s">
        <v>4866</v>
      </c>
      <c s="36" t="s">
        <v>54</v>
      </c>
      <c s="37">
        <v>1</v>
      </c>
      <c s="36">
        <v>0</v>
      </c>
      <c s="36">
        <f>ROUND(G927*H927,6)</f>
      </c>
      <c r="L927" s="38">
        <v>0</v>
      </c>
      <c s="32">
        <f>ROUND(ROUND(L927,2)*ROUND(G927,3),2)</f>
      </c>
      <c s="36" t="s">
        <v>55</v>
      </c>
      <c>
        <f>(M927*21)/100</f>
      </c>
      <c t="s">
        <v>28</v>
      </c>
    </row>
    <row r="928" spans="1:5" ht="12.75">
      <c r="A928" s="35" t="s">
        <v>56</v>
      </c>
      <c r="E928" s="39" t="s">
        <v>4866</v>
      </c>
    </row>
    <row r="929" spans="1:5" ht="12.75">
      <c r="A929" s="35" t="s">
        <v>57</v>
      </c>
      <c r="E929" s="40" t="s">
        <v>5</v>
      </c>
    </row>
    <row r="930" spans="1:5" ht="12.75">
      <c r="A930" t="s">
        <v>58</v>
      </c>
      <c r="E930" s="39" t="s">
        <v>5</v>
      </c>
    </row>
    <row r="931" spans="1:13" ht="12.75">
      <c r="A931" t="s">
        <v>47</v>
      </c>
      <c r="C931" s="31" t="s">
        <v>526</v>
      </c>
      <c r="E931" s="33" t="s">
        <v>527</v>
      </c>
      <c r="J931" s="32">
        <f>0</f>
      </c>
      <c s="32">
        <f>0</f>
      </c>
      <c s="32">
        <f>0+L932+L936</f>
      </c>
      <c s="32">
        <f>0+M932+M936</f>
      </c>
    </row>
    <row r="932" spans="1:16" ht="38.25">
      <c r="A932" t="s">
        <v>50</v>
      </c>
      <c s="34" t="s">
        <v>27</v>
      </c>
      <c s="34" t="s">
        <v>528</v>
      </c>
      <c s="35" t="s">
        <v>529</v>
      </c>
      <c s="6" t="s">
        <v>530</v>
      </c>
      <c s="36" t="s">
        <v>445</v>
      </c>
      <c s="37">
        <v>9.253</v>
      </c>
      <c s="36">
        <v>0</v>
      </c>
      <c s="36">
        <f>ROUND(G932*H932,6)</f>
      </c>
      <c r="L932" s="38">
        <v>0</v>
      </c>
      <c s="32">
        <f>ROUND(ROUND(L932,2)*ROUND(G932,3),2)</f>
      </c>
      <c s="36" t="s">
        <v>184</v>
      </c>
      <c>
        <f>(M932*21)/100</f>
      </c>
      <c t="s">
        <v>28</v>
      </c>
    </row>
    <row r="933" spans="1:5" ht="38.25">
      <c r="A933" s="35" t="s">
        <v>56</v>
      </c>
      <c r="E933" s="39" t="s">
        <v>531</v>
      </c>
    </row>
    <row r="934" spans="1:5" ht="51">
      <c r="A934" s="35" t="s">
        <v>57</v>
      </c>
      <c r="E934" s="42" t="s">
        <v>4347</v>
      </c>
    </row>
    <row r="935" spans="1:5" ht="12.75">
      <c r="A935" t="s">
        <v>58</v>
      </c>
      <c r="E935" s="39" t="s">
        <v>5</v>
      </c>
    </row>
    <row r="936" spans="1:16" ht="25.5">
      <c r="A936" t="s">
        <v>50</v>
      </c>
      <c s="34" t="s">
        <v>75</v>
      </c>
      <c s="34" t="s">
        <v>532</v>
      </c>
      <c s="35" t="s">
        <v>533</v>
      </c>
      <c s="6" t="s">
        <v>534</v>
      </c>
      <c s="36" t="s">
        <v>470</v>
      </c>
      <c s="37">
        <v>16.655</v>
      </c>
      <c s="36">
        <v>0</v>
      </c>
      <c s="36">
        <f>ROUND(G936*H936,6)</f>
      </c>
      <c r="L936" s="38">
        <v>0</v>
      </c>
      <c s="32">
        <f>ROUND(ROUND(L936,2)*ROUND(G936,3),2)</f>
      </c>
      <c s="36" t="s">
        <v>184</v>
      </c>
      <c>
        <f>(M936*21)/100</f>
      </c>
      <c t="s">
        <v>28</v>
      </c>
    </row>
    <row r="937" spans="1:5" ht="25.5">
      <c r="A937" s="35" t="s">
        <v>56</v>
      </c>
      <c r="E937" s="39" t="s">
        <v>535</v>
      </c>
    </row>
    <row r="938" spans="1:5" ht="89.25">
      <c r="A938" s="35" t="s">
        <v>57</v>
      </c>
      <c r="E938" s="42" t="s">
        <v>4867</v>
      </c>
    </row>
    <row r="939" spans="1:5" ht="12.75">
      <c r="A939" t="s">
        <v>58</v>
      </c>
      <c r="E9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0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COUNTIFS(L8:L999,"=0",A8:A999,"P")+COUNTIFS(L8:L999,"",A8:A999,"P")+SUM(Q8:Q999)</f>
      </c>
    </row>
    <row r="8" spans="1:13" ht="12.75">
      <c r="A8" t="s">
        <v>45</v>
      </c>
      <c r="C8" s="28" t="s">
        <v>4870</v>
      </c>
      <c r="E8" s="30" t="s">
        <v>4869</v>
      </c>
      <c r="J8" s="29">
        <f>0+J9+J182+J195+J316+J445+J506+J595+J760+J937+J990</f>
      </c>
      <c s="29">
        <f>0+K9+K182+K195+K316+K445+K506+K595+K760+K937+K990</f>
      </c>
      <c s="29">
        <f>0+L9+L182+L195+L316+L445+L506+L595+L760+L937+L990</f>
      </c>
      <c s="29">
        <f>0+M9+M182+M195+M316+M445+M506+M595+M760+M937+M990</f>
      </c>
    </row>
    <row r="9" spans="1:13" ht="12.75">
      <c r="A9" t="s">
        <v>47</v>
      </c>
      <c r="C9" s="31" t="s">
        <v>51</v>
      </c>
      <c r="E9" s="33" t="s">
        <v>4871</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50</v>
      </c>
      <c s="34" t="s">
        <v>51</v>
      </c>
      <c s="34" t="s">
        <v>4872</v>
      </c>
      <c s="35" t="s">
        <v>5</v>
      </c>
      <c s="6" t="s">
        <v>4873</v>
      </c>
      <c s="36" t="s">
        <v>108</v>
      </c>
      <c s="37">
        <v>1</v>
      </c>
      <c s="36">
        <v>0</v>
      </c>
      <c s="36">
        <f>ROUND(G10*H10,6)</f>
      </c>
      <c r="L10" s="38">
        <v>0</v>
      </c>
      <c s="32">
        <f>ROUND(ROUND(L10,2)*ROUND(G10,3),2)</f>
      </c>
      <c s="36" t="s">
        <v>55</v>
      </c>
      <c>
        <f>(M10*21)/100</f>
      </c>
      <c t="s">
        <v>28</v>
      </c>
    </row>
    <row r="11" spans="1:5" ht="12.75">
      <c r="A11" s="35" t="s">
        <v>56</v>
      </c>
      <c r="E11" s="39" t="s">
        <v>4873</v>
      </c>
    </row>
    <row r="12" spans="1:5" ht="12.75">
      <c r="A12" s="35" t="s">
        <v>57</v>
      </c>
      <c r="E12" s="40" t="s">
        <v>5</v>
      </c>
    </row>
    <row r="13" spans="1:5" ht="12.75">
      <c r="A13" t="s">
        <v>58</v>
      </c>
      <c r="E13" s="39" t="s">
        <v>5</v>
      </c>
    </row>
    <row r="14" spans="1:16" ht="12.75">
      <c r="A14" t="s">
        <v>50</v>
      </c>
      <c s="34" t="s">
        <v>28</v>
      </c>
      <c s="34" t="s">
        <v>4874</v>
      </c>
      <c s="35" t="s">
        <v>5</v>
      </c>
      <c s="6" t="s">
        <v>4875</v>
      </c>
      <c s="36" t="s">
        <v>108</v>
      </c>
      <c s="37">
        <v>1</v>
      </c>
      <c s="36">
        <v>0</v>
      </c>
      <c s="36">
        <f>ROUND(G14*H14,6)</f>
      </c>
      <c r="L14" s="38">
        <v>0</v>
      </c>
      <c s="32">
        <f>ROUND(ROUND(L14,2)*ROUND(G14,3),2)</f>
      </c>
      <c s="36" t="s">
        <v>55</v>
      </c>
      <c>
        <f>(M14*21)/100</f>
      </c>
      <c t="s">
        <v>28</v>
      </c>
    </row>
    <row r="15" spans="1:5" ht="12.75">
      <c r="A15" s="35" t="s">
        <v>56</v>
      </c>
      <c r="E15" s="39" t="s">
        <v>4875</v>
      </c>
    </row>
    <row r="16" spans="1:5" ht="12.75">
      <c r="A16" s="35" t="s">
        <v>57</v>
      </c>
      <c r="E16" s="40" t="s">
        <v>5</v>
      </c>
    </row>
    <row r="17" spans="1:5" ht="12.75">
      <c r="A17" t="s">
        <v>58</v>
      </c>
      <c r="E17" s="39" t="s">
        <v>5</v>
      </c>
    </row>
    <row r="18" spans="1:16" ht="12.75">
      <c r="A18" t="s">
        <v>50</v>
      </c>
      <c s="34" t="s">
        <v>26</v>
      </c>
      <c s="34" t="s">
        <v>4876</v>
      </c>
      <c s="35" t="s">
        <v>5</v>
      </c>
      <c s="6" t="s">
        <v>4873</v>
      </c>
      <c s="36" t="s">
        <v>108</v>
      </c>
      <c s="37">
        <v>1</v>
      </c>
      <c s="36">
        <v>0</v>
      </c>
      <c s="36">
        <f>ROUND(G18*H18,6)</f>
      </c>
      <c r="L18" s="38">
        <v>0</v>
      </c>
      <c s="32">
        <f>ROUND(ROUND(L18,2)*ROUND(G18,3),2)</f>
      </c>
      <c s="36" t="s">
        <v>55</v>
      </c>
      <c>
        <f>(M18*21)/100</f>
      </c>
      <c t="s">
        <v>28</v>
      </c>
    </row>
    <row r="19" spans="1:5" ht="12.75">
      <c r="A19" s="35" t="s">
        <v>56</v>
      </c>
      <c r="E19" s="39" t="s">
        <v>4873</v>
      </c>
    </row>
    <row r="20" spans="1:5" ht="12.75">
      <c r="A20" s="35" t="s">
        <v>57</v>
      </c>
      <c r="E20" s="40" t="s">
        <v>5</v>
      </c>
    </row>
    <row r="21" spans="1:5" ht="12.75">
      <c r="A21" t="s">
        <v>58</v>
      </c>
      <c r="E21" s="39" t="s">
        <v>5</v>
      </c>
    </row>
    <row r="22" spans="1:16" ht="12.75">
      <c r="A22" t="s">
        <v>50</v>
      </c>
      <c s="34" t="s">
        <v>63</v>
      </c>
      <c s="34" t="s">
        <v>4877</v>
      </c>
      <c s="35" t="s">
        <v>5</v>
      </c>
      <c s="6" t="s">
        <v>4875</v>
      </c>
      <c s="36" t="s">
        <v>108</v>
      </c>
      <c s="37">
        <v>1</v>
      </c>
      <c s="36">
        <v>0</v>
      </c>
      <c s="36">
        <f>ROUND(G22*H22,6)</f>
      </c>
      <c r="L22" s="38">
        <v>0</v>
      </c>
      <c s="32">
        <f>ROUND(ROUND(L22,2)*ROUND(G22,3),2)</f>
      </c>
      <c s="36" t="s">
        <v>55</v>
      </c>
      <c>
        <f>(M22*21)/100</f>
      </c>
      <c t="s">
        <v>28</v>
      </c>
    </row>
    <row r="23" spans="1:5" ht="12.75">
      <c r="A23" s="35" t="s">
        <v>56</v>
      </c>
      <c r="E23" s="39" t="s">
        <v>4875</v>
      </c>
    </row>
    <row r="24" spans="1:5" ht="12.75">
      <c r="A24" s="35" t="s">
        <v>57</v>
      </c>
      <c r="E24" s="40" t="s">
        <v>5</v>
      </c>
    </row>
    <row r="25" spans="1:5" ht="12.75">
      <c r="A25" t="s">
        <v>58</v>
      </c>
      <c r="E25" s="39" t="s">
        <v>5</v>
      </c>
    </row>
    <row r="26" spans="1:16" ht="12.75">
      <c r="A26" t="s">
        <v>50</v>
      </c>
      <c s="34" t="s">
        <v>66</v>
      </c>
      <c s="34" t="s">
        <v>4878</v>
      </c>
      <c s="35" t="s">
        <v>5</v>
      </c>
      <c s="6" t="s">
        <v>4873</v>
      </c>
      <c s="36" t="s">
        <v>108</v>
      </c>
      <c s="37">
        <v>1</v>
      </c>
      <c s="36">
        <v>0</v>
      </c>
      <c s="36">
        <f>ROUND(G26*H26,6)</f>
      </c>
      <c r="L26" s="38">
        <v>0</v>
      </c>
      <c s="32">
        <f>ROUND(ROUND(L26,2)*ROUND(G26,3),2)</f>
      </c>
      <c s="36" t="s">
        <v>55</v>
      </c>
      <c>
        <f>(M26*21)/100</f>
      </c>
      <c t="s">
        <v>28</v>
      </c>
    </row>
    <row r="27" spans="1:5" ht="12.75">
      <c r="A27" s="35" t="s">
        <v>56</v>
      </c>
      <c r="E27" s="39" t="s">
        <v>4873</v>
      </c>
    </row>
    <row r="28" spans="1:5" ht="12.75">
      <c r="A28" s="35" t="s">
        <v>57</v>
      </c>
      <c r="E28" s="40" t="s">
        <v>5</v>
      </c>
    </row>
    <row r="29" spans="1:5" ht="12.75">
      <c r="A29" t="s">
        <v>58</v>
      </c>
      <c r="E29" s="39" t="s">
        <v>5</v>
      </c>
    </row>
    <row r="30" spans="1:16" ht="12.75">
      <c r="A30" t="s">
        <v>50</v>
      </c>
      <c s="34" t="s">
        <v>27</v>
      </c>
      <c s="34" t="s">
        <v>4879</v>
      </c>
      <c s="35" t="s">
        <v>5</v>
      </c>
      <c s="6" t="s">
        <v>4875</v>
      </c>
      <c s="36" t="s">
        <v>108</v>
      </c>
      <c s="37">
        <v>1</v>
      </c>
      <c s="36">
        <v>0</v>
      </c>
      <c s="36">
        <f>ROUND(G30*H30,6)</f>
      </c>
      <c r="L30" s="38">
        <v>0</v>
      </c>
      <c s="32">
        <f>ROUND(ROUND(L30,2)*ROUND(G30,3),2)</f>
      </c>
      <c s="36" t="s">
        <v>55</v>
      </c>
      <c>
        <f>(M30*21)/100</f>
      </c>
      <c t="s">
        <v>28</v>
      </c>
    </row>
    <row r="31" spans="1:5" ht="12.75">
      <c r="A31" s="35" t="s">
        <v>56</v>
      </c>
      <c r="E31" s="39" t="s">
        <v>4875</v>
      </c>
    </row>
    <row r="32" spans="1:5" ht="12.75">
      <c r="A32" s="35" t="s">
        <v>57</v>
      </c>
      <c r="E32" s="40" t="s">
        <v>5</v>
      </c>
    </row>
    <row r="33" spans="1:5" ht="12.75">
      <c r="A33" t="s">
        <v>58</v>
      </c>
      <c r="E33" s="39" t="s">
        <v>5</v>
      </c>
    </row>
    <row r="34" spans="1:16" ht="12.75">
      <c r="A34" t="s">
        <v>50</v>
      </c>
      <c s="34" t="s">
        <v>71</v>
      </c>
      <c s="34" t="s">
        <v>4880</v>
      </c>
      <c s="35" t="s">
        <v>5</v>
      </c>
      <c s="6" t="s">
        <v>4881</v>
      </c>
      <c s="36" t="s">
        <v>108</v>
      </c>
      <c s="37">
        <v>1</v>
      </c>
      <c s="36">
        <v>0</v>
      </c>
      <c s="36">
        <f>ROUND(G34*H34,6)</f>
      </c>
      <c r="L34" s="38">
        <v>0</v>
      </c>
      <c s="32">
        <f>ROUND(ROUND(L34,2)*ROUND(G34,3),2)</f>
      </c>
      <c s="36" t="s">
        <v>55</v>
      </c>
      <c>
        <f>(M34*21)/100</f>
      </c>
      <c t="s">
        <v>28</v>
      </c>
    </row>
    <row r="35" spans="1:5" ht="12.75">
      <c r="A35" s="35" t="s">
        <v>56</v>
      </c>
      <c r="E35" s="39" t="s">
        <v>4881</v>
      </c>
    </row>
    <row r="36" spans="1:5" ht="12.75">
      <c r="A36" s="35" t="s">
        <v>57</v>
      </c>
      <c r="E36" s="40" t="s">
        <v>5</v>
      </c>
    </row>
    <row r="37" spans="1:5" ht="12.75">
      <c r="A37" t="s">
        <v>58</v>
      </c>
      <c r="E37" s="39" t="s">
        <v>5</v>
      </c>
    </row>
    <row r="38" spans="1:16" ht="12.75">
      <c r="A38" t="s">
        <v>50</v>
      </c>
      <c s="34" t="s">
        <v>75</v>
      </c>
      <c s="34" t="s">
        <v>4882</v>
      </c>
      <c s="35" t="s">
        <v>5</v>
      </c>
      <c s="6" t="s">
        <v>4875</v>
      </c>
      <c s="36" t="s">
        <v>108</v>
      </c>
      <c s="37">
        <v>1</v>
      </c>
      <c s="36">
        <v>0</v>
      </c>
      <c s="36">
        <f>ROUND(G38*H38,6)</f>
      </c>
      <c r="L38" s="38">
        <v>0</v>
      </c>
      <c s="32">
        <f>ROUND(ROUND(L38,2)*ROUND(G38,3),2)</f>
      </c>
      <c s="36" t="s">
        <v>55</v>
      </c>
      <c>
        <f>(M38*21)/100</f>
      </c>
      <c t="s">
        <v>28</v>
      </c>
    </row>
    <row r="39" spans="1:5" ht="12.75">
      <c r="A39" s="35" t="s">
        <v>56</v>
      </c>
      <c r="E39" s="39" t="s">
        <v>4875</v>
      </c>
    </row>
    <row r="40" spans="1:5" ht="12.75">
      <c r="A40" s="35" t="s">
        <v>57</v>
      </c>
      <c r="E40" s="40" t="s">
        <v>5</v>
      </c>
    </row>
    <row r="41" spans="1:5" ht="12.75">
      <c r="A41" t="s">
        <v>58</v>
      </c>
      <c r="E41" s="39" t="s">
        <v>5</v>
      </c>
    </row>
    <row r="42" spans="1:16" ht="12.75">
      <c r="A42" t="s">
        <v>50</v>
      </c>
      <c s="34" t="s">
        <v>78</v>
      </c>
      <c s="34" t="s">
        <v>4883</v>
      </c>
      <c s="35" t="s">
        <v>5</v>
      </c>
      <c s="6" t="s">
        <v>4884</v>
      </c>
      <c s="36" t="s">
        <v>108</v>
      </c>
      <c s="37">
        <v>1</v>
      </c>
      <c s="36">
        <v>0</v>
      </c>
      <c s="36">
        <f>ROUND(G42*H42,6)</f>
      </c>
      <c r="L42" s="38">
        <v>0</v>
      </c>
      <c s="32">
        <f>ROUND(ROUND(L42,2)*ROUND(G42,3),2)</f>
      </c>
      <c s="36" t="s">
        <v>55</v>
      </c>
      <c>
        <f>(M42*21)/100</f>
      </c>
      <c t="s">
        <v>28</v>
      </c>
    </row>
    <row r="43" spans="1:5" ht="12.75">
      <c r="A43" s="35" t="s">
        <v>56</v>
      </c>
      <c r="E43" s="39" t="s">
        <v>4884</v>
      </c>
    </row>
    <row r="44" spans="1:5" ht="12.75">
      <c r="A44" s="35" t="s">
        <v>57</v>
      </c>
      <c r="E44" s="40" t="s">
        <v>5</v>
      </c>
    </row>
    <row r="45" spans="1:5" ht="12.75">
      <c r="A45" t="s">
        <v>58</v>
      </c>
      <c r="E45" s="39" t="s">
        <v>5</v>
      </c>
    </row>
    <row r="46" spans="1:16" ht="12.75">
      <c r="A46" t="s">
        <v>50</v>
      </c>
      <c s="34" t="s">
        <v>81</v>
      </c>
      <c s="34" t="s">
        <v>4885</v>
      </c>
      <c s="35" t="s">
        <v>5</v>
      </c>
      <c s="6" t="s">
        <v>4886</v>
      </c>
      <c s="36" t="s">
        <v>108</v>
      </c>
      <c s="37">
        <v>1</v>
      </c>
      <c s="36">
        <v>0</v>
      </c>
      <c s="36">
        <f>ROUND(G46*H46,6)</f>
      </c>
      <c r="L46" s="38">
        <v>0</v>
      </c>
      <c s="32">
        <f>ROUND(ROUND(L46,2)*ROUND(G46,3),2)</f>
      </c>
      <c s="36" t="s">
        <v>55</v>
      </c>
      <c>
        <f>(M46*21)/100</f>
      </c>
      <c t="s">
        <v>28</v>
      </c>
    </row>
    <row r="47" spans="1:5" ht="12.75">
      <c r="A47" s="35" t="s">
        <v>56</v>
      </c>
      <c r="E47" s="39" t="s">
        <v>4886</v>
      </c>
    </row>
    <row r="48" spans="1:5" ht="12.75">
      <c r="A48" s="35" t="s">
        <v>57</v>
      </c>
      <c r="E48" s="40" t="s">
        <v>5</v>
      </c>
    </row>
    <row r="49" spans="1:5" ht="12.75">
      <c r="A49" t="s">
        <v>58</v>
      </c>
      <c r="E49" s="39" t="s">
        <v>5</v>
      </c>
    </row>
    <row r="50" spans="1:16" ht="12.75">
      <c r="A50" t="s">
        <v>50</v>
      </c>
      <c s="34" t="s">
        <v>84</v>
      </c>
      <c s="34" t="s">
        <v>4887</v>
      </c>
      <c s="35" t="s">
        <v>5</v>
      </c>
      <c s="6" t="s">
        <v>4884</v>
      </c>
      <c s="36" t="s">
        <v>108</v>
      </c>
      <c s="37">
        <v>1</v>
      </c>
      <c s="36">
        <v>0</v>
      </c>
      <c s="36">
        <f>ROUND(G50*H50,6)</f>
      </c>
      <c r="L50" s="38">
        <v>0</v>
      </c>
      <c s="32">
        <f>ROUND(ROUND(L50,2)*ROUND(G50,3),2)</f>
      </c>
      <c s="36" t="s">
        <v>55</v>
      </c>
      <c>
        <f>(M50*21)/100</f>
      </c>
      <c t="s">
        <v>28</v>
      </c>
    </row>
    <row r="51" spans="1:5" ht="12.75">
      <c r="A51" s="35" t="s">
        <v>56</v>
      </c>
      <c r="E51" s="39" t="s">
        <v>4884</v>
      </c>
    </row>
    <row r="52" spans="1:5" ht="12.75">
      <c r="A52" s="35" t="s">
        <v>57</v>
      </c>
      <c r="E52" s="40" t="s">
        <v>5</v>
      </c>
    </row>
    <row r="53" spans="1:5" ht="12.75">
      <c r="A53" t="s">
        <v>58</v>
      </c>
      <c r="E53" s="39" t="s">
        <v>5</v>
      </c>
    </row>
    <row r="54" spans="1:16" ht="12.75">
      <c r="A54" t="s">
        <v>50</v>
      </c>
      <c s="34" t="s">
        <v>87</v>
      </c>
      <c s="34" t="s">
        <v>4888</v>
      </c>
      <c s="35" t="s">
        <v>5</v>
      </c>
      <c s="6" t="s">
        <v>4886</v>
      </c>
      <c s="36" t="s">
        <v>108</v>
      </c>
      <c s="37">
        <v>1</v>
      </c>
      <c s="36">
        <v>0</v>
      </c>
      <c s="36">
        <f>ROUND(G54*H54,6)</f>
      </c>
      <c r="L54" s="38">
        <v>0</v>
      </c>
      <c s="32">
        <f>ROUND(ROUND(L54,2)*ROUND(G54,3),2)</f>
      </c>
      <c s="36" t="s">
        <v>55</v>
      </c>
      <c>
        <f>(M54*21)/100</f>
      </c>
      <c t="s">
        <v>28</v>
      </c>
    </row>
    <row r="55" spans="1:5" ht="12.75">
      <c r="A55" s="35" t="s">
        <v>56</v>
      </c>
      <c r="E55" s="39" t="s">
        <v>4886</v>
      </c>
    </row>
    <row r="56" spans="1:5" ht="12.75">
      <c r="A56" s="35" t="s">
        <v>57</v>
      </c>
      <c r="E56" s="40" t="s">
        <v>5</v>
      </c>
    </row>
    <row r="57" spans="1:5" ht="12.75">
      <c r="A57" t="s">
        <v>58</v>
      </c>
      <c r="E57" s="39" t="s">
        <v>5</v>
      </c>
    </row>
    <row r="58" spans="1:16" ht="12.75">
      <c r="A58" t="s">
        <v>50</v>
      </c>
      <c s="34" t="s">
        <v>90</v>
      </c>
      <c s="34" t="s">
        <v>4889</v>
      </c>
      <c s="35" t="s">
        <v>5</v>
      </c>
      <c s="6" t="s">
        <v>4881</v>
      </c>
      <c s="36" t="s">
        <v>108</v>
      </c>
      <c s="37">
        <v>1</v>
      </c>
      <c s="36">
        <v>0</v>
      </c>
      <c s="36">
        <f>ROUND(G58*H58,6)</f>
      </c>
      <c r="L58" s="38">
        <v>0</v>
      </c>
      <c s="32">
        <f>ROUND(ROUND(L58,2)*ROUND(G58,3),2)</f>
      </c>
      <c s="36" t="s">
        <v>55</v>
      </c>
      <c>
        <f>(M58*21)/100</f>
      </c>
      <c t="s">
        <v>28</v>
      </c>
    </row>
    <row r="59" spans="1:5" ht="12.75">
      <c r="A59" s="35" t="s">
        <v>56</v>
      </c>
      <c r="E59" s="39" t="s">
        <v>4881</v>
      </c>
    </row>
    <row r="60" spans="1:5" ht="12.75">
      <c r="A60" s="35" t="s">
        <v>57</v>
      </c>
      <c r="E60" s="40" t="s">
        <v>5</v>
      </c>
    </row>
    <row r="61" spans="1:5" ht="12.75">
      <c r="A61" t="s">
        <v>58</v>
      </c>
      <c r="E61" s="39" t="s">
        <v>5</v>
      </c>
    </row>
    <row r="62" spans="1:16" ht="12.75">
      <c r="A62" t="s">
        <v>50</v>
      </c>
      <c s="34" t="s">
        <v>94</v>
      </c>
      <c s="34" t="s">
        <v>4890</v>
      </c>
      <c s="35" t="s">
        <v>5</v>
      </c>
      <c s="6" t="s">
        <v>4875</v>
      </c>
      <c s="36" t="s">
        <v>108</v>
      </c>
      <c s="37">
        <v>1</v>
      </c>
      <c s="36">
        <v>0</v>
      </c>
      <c s="36">
        <f>ROUND(G62*H62,6)</f>
      </c>
      <c r="L62" s="38">
        <v>0</v>
      </c>
      <c s="32">
        <f>ROUND(ROUND(L62,2)*ROUND(G62,3),2)</f>
      </c>
      <c s="36" t="s">
        <v>55</v>
      </c>
      <c>
        <f>(M62*21)/100</f>
      </c>
      <c t="s">
        <v>28</v>
      </c>
    </row>
    <row r="63" spans="1:5" ht="12.75">
      <c r="A63" s="35" t="s">
        <v>56</v>
      </c>
      <c r="E63" s="39" t="s">
        <v>4875</v>
      </c>
    </row>
    <row r="64" spans="1:5" ht="12.75">
      <c r="A64" s="35" t="s">
        <v>57</v>
      </c>
      <c r="E64" s="40" t="s">
        <v>5</v>
      </c>
    </row>
    <row r="65" spans="1:5" ht="12.75">
      <c r="A65" t="s">
        <v>58</v>
      </c>
      <c r="E65" s="39" t="s">
        <v>5</v>
      </c>
    </row>
    <row r="66" spans="1:16" ht="12.75">
      <c r="A66" t="s">
        <v>50</v>
      </c>
      <c s="34" t="s">
        <v>97</v>
      </c>
      <c s="34" t="s">
        <v>4891</v>
      </c>
      <c s="35" t="s">
        <v>5</v>
      </c>
      <c s="6" t="s">
        <v>4873</v>
      </c>
      <c s="36" t="s">
        <v>108</v>
      </c>
      <c s="37">
        <v>1</v>
      </c>
      <c s="36">
        <v>0</v>
      </c>
      <c s="36">
        <f>ROUND(G66*H66,6)</f>
      </c>
      <c r="L66" s="38">
        <v>0</v>
      </c>
      <c s="32">
        <f>ROUND(ROUND(L66,2)*ROUND(G66,3),2)</f>
      </c>
      <c s="36" t="s">
        <v>55</v>
      </c>
      <c>
        <f>(M66*21)/100</f>
      </c>
      <c t="s">
        <v>28</v>
      </c>
    </row>
    <row r="67" spans="1:5" ht="12.75">
      <c r="A67" s="35" t="s">
        <v>56</v>
      </c>
      <c r="E67" s="39" t="s">
        <v>4873</v>
      </c>
    </row>
    <row r="68" spans="1:5" ht="12.75">
      <c r="A68" s="35" t="s">
        <v>57</v>
      </c>
      <c r="E68" s="40" t="s">
        <v>5</v>
      </c>
    </row>
    <row r="69" spans="1:5" ht="12.75">
      <c r="A69" t="s">
        <v>58</v>
      </c>
      <c r="E69" s="39" t="s">
        <v>5</v>
      </c>
    </row>
    <row r="70" spans="1:16" ht="12.75">
      <c r="A70" t="s">
        <v>50</v>
      </c>
      <c s="34" t="s">
        <v>101</v>
      </c>
      <c s="34" t="s">
        <v>4892</v>
      </c>
      <c s="35" t="s">
        <v>5</v>
      </c>
      <c s="6" t="s">
        <v>4875</v>
      </c>
      <c s="36" t="s">
        <v>108</v>
      </c>
      <c s="37">
        <v>1</v>
      </c>
      <c s="36">
        <v>0</v>
      </c>
      <c s="36">
        <f>ROUND(G70*H70,6)</f>
      </c>
      <c r="L70" s="38">
        <v>0</v>
      </c>
      <c s="32">
        <f>ROUND(ROUND(L70,2)*ROUND(G70,3),2)</f>
      </c>
      <c s="36" t="s">
        <v>55</v>
      </c>
      <c>
        <f>(M70*21)/100</f>
      </c>
      <c t="s">
        <v>28</v>
      </c>
    </row>
    <row r="71" spans="1:5" ht="12.75">
      <c r="A71" s="35" t="s">
        <v>56</v>
      </c>
      <c r="E71" s="39" t="s">
        <v>4875</v>
      </c>
    </row>
    <row r="72" spans="1:5" ht="12.75">
      <c r="A72" s="35" t="s">
        <v>57</v>
      </c>
      <c r="E72" s="40" t="s">
        <v>5</v>
      </c>
    </row>
    <row r="73" spans="1:5" ht="12.75">
      <c r="A73" t="s">
        <v>58</v>
      </c>
      <c r="E73" s="39" t="s">
        <v>5</v>
      </c>
    </row>
    <row r="74" spans="1:16" ht="12.75">
      <c r="A74" t="s">
        <v>50</v>
      </c>
      <c s="34" t="s">
        <v>105</v>
      </c>
      <c s="34" t="s">
        <v>4893</v>
      </c>
      <c s="35" t="s">
        <v>5</v>
      </c>
      <c s="6" t="s">
        <v>4894</v>
      </c>
      <c s="36" t="s">
        <v>108</v>
      </c>
      <c s="37">
        <v>1</v>
      </c>
      <c s="36">
        <v>0</v>
      </c>
      <c s="36">
        <f>ROUND(G74*H74,6)</f>
      </c>
      <c r="L74" s="38">
        <v>0</v>
      </c>
      <c s="32">
        <f>ROUND(ROUND(L74,2)*ROUND(G74,3),2)</f>
      </c>
      <c s="36" t="s">
        <v>55</v>
      </c>
      <c>
        <f>(M74*21)/100</f>
      </c>
      <c t="s">
        <v>28</v>
      </c>
    </row>
    <row r="75" spans="1:5" ht="12.75">
      <c r="A75" s="35" t="s">
        <v>56</v>
      </c>
      <c r="E75" s="39" t="s">
        <v>4894</v>
      </c>
    </row>
    <row r="76" spans="1:5" ht="12.75">
      <c r="A76" s="35" t="s">
        <v>57</v>
      </c>
      <c r="E76" s="40" t="s">
        <v>5</v>
      </c>
    </row>
    <row r="77" spans="1:5" ht="12.75">
      <c r="A77" t="s">
        <v>58</v>
      </c>
      <c r="E77" s="39" t="s">
        <v>5</v>
      </c>
    </row>
    <row r="78" spans="1:16" ht="12.75">
      <c r="A78" t="s">
        <v>50</v>
      </c>
      <c s="34" t="s">
        <v>109</v>
      </c>
      <c s="34" t="s">
        <v>4895</v>
      </c>
      <c s="35" t="s">
        <v>5</v>
      </c>
      <c s="6" t="s">
        <v>4896</v>
      </c>
      <c s="36" t="s">
        <v>108</v>
      </c>
      <c s="37">
        <v>1</v>
      </c>
      <c s="36">
        <v>0</v>
      </c>
      <c s="36">
        <f>ROUND(G78*H78,6)</f>
      </c>
      <c r="L78" s="38">
        <v>0</v>
      </c>
      <c s="32">
        <f>ROUND(ROUND(L78,2)*ROUND(G78,3),2)</f>
      </c>
      <c s="36" t="s">
        <v>55</v>
      </c>
      <c>
        <f>(M78*21)/100</f>
      </c>
      <c t="s">
        <v>28</v>
      </c>
    </row>
    <row r="79" spans="1:5" ht="12.75">
      <c r="A79" s="35" t="s">
        <v>56</v>
      </c>
      <c r="E79" s="39" t="s">
        <v>4896</v>
      </c>
    </row>
    <row r="80" spans="1:5" ht="12.75">
      <c r="A80" s="35" t="s">
        <v>57</v>
      </c>
      <c r="E80" s="40" t="s">
        <v>5</v>
      </c>
    </row>
    <row r="81" spans="1:5" ht="12.75">
      <c r="A81" t="s">
        <v>58</v>
      </c>
      <c r="E81" s="39" t="s">
        <v>5</v>
      </c>
    </row>
    <row r="82" spans="1:16" ht="12.75">
      <c r="A82" t="s">
        <v>50</v>
      </c>
      <c s="34" t="s">
        <v>112</v>
      </c>
      <c s="34" t="s">
        <v>4897</v>
      </c>
      <c s="35" t="s">
        <v>5</v>
      </c>
      <c s="6" t="s">
        <v>4898</v>
      </c>
      <c s="36" t="s">
        <v>108</v>
      </c>
      <c s="37">
        <v>1</v>
      </c>
      <c s="36">
        <v>0</v>
      </c>
      <c s="36">
        <f>ROUND(G82*H82,6)</f>
      </c>
      <c r="L82" s="38">
        <v>0</v>
      </c>
      <c s="32">
        <f>ROUND(ROUND(L82,2)*ROUND(G82,3),2)</f>
      </c>
      <c s="36" t="s">
        <v>55</v>
      </c>
      <c>
        <f>(M82*21)/100</f>
      </c>
      <c t="s">
        <v>28</v>
      </c>
    </row>
    <row r="83" spans="1:5" ht="12.75">
      <c r="A83" s="35" t="s">
        <v>56</v>
      </c>
      <c r="E83" s="39" t="s">
        <v>4898</v>
      </c>
    </row>
    <row r="84" spans="1:5" ht="12.75">
      <c r="A84" s="35" t="s">
        <v>57</v>
      </c>
      <c r="E84" s="40" t="s">
        <v>5</v>
      </c>
    </row>
    <row r="85" spans="1:5" ht="12.75">
      <c r="A85" t="s">
        <v>58</v>
      </c>
      <c r="E85" s="39" t="s">
        <v>5</v>
      </c>
    </row>
    <row r="86" spans="1:16" ht="12.75">
      <c r="A86" t="s">
        <v>50</v>
      </c>
      <c s="34" t="s">
        <v>115</v>
      </c>
      <c s="34" t="s">
        <v>4899</v>
      </c>
      <c s="35" t="s">
        <v>5</v>
      </c>
      <c s="6" t="s">
        <v>4900</v>
      </c>
      <c s="36" t="s">
        <v>108</v>
      </c>
      <c s="37">
        <v>1</v>
      </c>
      <c s="36">
        <v>0</v>
      </c>
      <c s="36">
        <f>ROUND(G86*H86,6)</f>
      </c>
      <c r="L86" s="38">
        <v>0</v>
      </c>
      <c s="32">
        <f>ROUND(ROUND(L86,2)*ROUND(G86,3),2)</f>
      </c>
      <c s="36" t="s">
        <v>55</v>
      </c>
      <c>
        <f>(M86*21)/100</f>
      </c>
      <c t="s">
        <v>28</v>
      </c>
    </row>
    <row r="87" spans="1:5" ht="12.75">
      <c r="A87" s="35" t="s">
        <v>56</v>
      </c>
      <c r="E87" s="39" t="s">
        <v>4900</v>
      </c>
    </row>
    <row r="88" spans="1:5" ht="12.75">
      <c r="A88" s="35" t="s">
        <v>57</v>
      </c>
      <c r="E88" s="40" t="s">
        <v>5</v>
      </c>
    </row>
    <row r="89" spans="1:5" ht="12.75">
      <c r="A89" t="s">
        <v>58</v>
      </c>
      <c r="E89" s="39" t="s">
        <v>5</v>
      </c>
    </row>
    <row r="90" spans="1:16" ht="12.75">
      <c r="A90" t="s">
        <v>50</v>
      </c>
      <c s="34" t="s">
        <v>118</v>
      </c>
      <c s="34" t="s">
        <v>4901</v>
      </c>
      <c s="35" t="s">
        <v>5</v>
      </c>
      <c s="6" t="s">
        <v>4902</v>
      </c>
      <c s="36" t="s">
        <v>108</v>
      </c>
      <c s="37">
        <v>22</v>
      </c>
      <c s="36">
        <v>0</v>
      </c>
      <c s="36">
        <f>ROUND(G90*H90,6)</f>
      </c>
      <c r="L90" s="38">
        <v>0</v>
      </c>
      <c s="32">
        <f>ROUND(ROUND(L90,2)*ROUND(G90,3),2)</f>
      </c>
      <c s="36" t="s">
        <v>55</v>
      </c>
      <c>
        <f>(M90*21)/100</f>
      </c>
      <c t="s">
        <v>28</v>
      </c>
    </row>
    <row r="91" spans="1:5" ht="12.75">
      <c r="A91" s="35" t="s">
        <v>56</v>
      </c>
      <c r="E91" s="39" t="s">
        <v>4902</v>
      </c>
    </row>
    <row r="92" spans="1:5" ht="12.75">
      <c r="A92" s="35" t="s">
        <v>57</v>
      </c>
      <c r="E92" s="40" t="s">
        <v>5</v>
      </c>
    </row>
    <row r="93" spans="1:5" ht="12.75">
      <c r="A93" t="s">
        <v>58</v>
      </c>
      <c r="E93" s="39" t="s">
        <v>5</v>
      </c>
    </row>
    <row r="94" spans="1:16" ht="12.75">
      <c r="A94" t="s">
        <v>50</v>
      </c>
      <c s="34" t="s">
        <v>121</v>
      </c>
      <c s="34" t="s">
        <v>4903</v>
      </c>
      <c s="35" t="s">
        <v>5</v>
      </c>
      <c s="6" t="s">
        <v>4904</v>
      </c>
      <c s="36" t="s">
        <v>108</v>
      </c>
      <c s="37">
        <v>4</v>
      </c>
      <c s="36">
        <v>0</v>
      </c>
      <c s="36">
        <f>ROUND(G94*H94,6)</f>
      </c>
      <c r="L94" s="38">
        <v>0</v>
      </c>
      <c s="32">
        <f>ROUND(ROUND(L94,2)*ROUND(G94,3),2)</f>
      </c>
      <c s="36" t="s">
        <v>55</v>
      </c>
      <c>
        <f>(M94*21)/100</f>
      </c>
      <c t="s">
        <v>28</v>
      </c>
    </row>
    <row r="95" spans="1:5" ht="12.75">
      <c r="A95" s="35" t="s">
        <v>56</v>
      </c>
      <c r="E95" s="39" t="s">
        <v>4904</v>
      </c>
    </row>
    <row r="96" spans="1:5" ht="12.75">
      <c r="A96" s="35" t="s">
        <v>57</v>
      </c>
      <c r="E96" s="40" t="s">
        <v>5</v>
      </c>
    </row>
    <row r="97" spans="1:5" ht="12.75">
      <c r="A97" t="s">
        <v>58</v>
      </c>
      <c r="E97" s="39" t="s">
        <v>5</v>
      </c>
    </row>
    <row r="98" spans="1:16" ht="12.75">
      <c r="A98" t="s">
        <v>50</v>
      </c>
      <c s="34" t="s">
        <v>125</v>
      </c>
      <c s="34" t="s">
        <v>4905</v>
      </c>
      <c s="35" t="s">
        <v>5</v>
      </c>
      <c s="6" t="s">
        <v>4906</v>
      </c>
      <c s="36" t="s">
        <v>108</v>
      </c>
      <c s="37">
        <v>2</v>
      </c>
      <c s="36">
        <v>0</v>
      </c>
      <c s="36">
        <f>ROUND(G98*H98,6)</f>
      </c>
      <c r="L98" s="38">
        <v>0</v>
      </c>
      <c s="32">
        <f>ROUND(ROUND(L98,2)*ROUND(G98,3),2)</f>
      </c>
      <c s="36" t="s">
        <v>55</v>
      </c>
      <c>
        <f>(M98*21)/100</f>
      </c>
      <c t="s">
        <v>28</v>
      </c>
    </row>
    <row r="99" spans="1:5" ht="12.75">
      <c r="A99" s="35" t="s">
        <v>56</v>
      </c>
      <c r="E99" s="39" t="s">
        <v>4906</v>
      </c>
    </row>
    <row r="100" spans="1:5" ht="12.75">
      <c r="A100" s="35" t="s">
        <v>57</v>
      </c>
      <c r="E100" s="40" t="s">
        <v>5</v>
      </c>
    </row>
    <row r="101" spans="1:5" ht="12.75">
      <c r="A101" t="s">
        <v>58</v>
      </c>
      <c r="E101" s="39" t="s">
        <v>5</v>
      </c>
    </row>
    <row r="102" spans="1:16" ht="25.5">
      <c r="A102" t="s">
        <v>50</v>
      </c>
      <c s="34" t="s">
        <v>130</v>
      </c>
      <c s="34" t="s">
        <v>4907</v>
      </c>
      <c s="35" t="s">
        <v>5</v>
      </c>
      <c s="6" t="s">
        <v>4908</v>
      </c>
      <c s="36" t="s">
        <v>4909</v>
      </c>
      <c s="37">
        <v>34</v>
      </c>
      <c s="36">
        <v>0</v>
      </c>
      <c s="36">
        <f>ROUND(G102*H102,6)</f>
      </c>
      <c r="L102" s="38">
        <v>0</v>
      </c>
      <c s="32">
        <f>ROUND(ROUND(L102,2)*ROUND(G102,3),2)</f>
      </c>
      <c s="36" t="s">
        <v>55</v>
      </c>
      <c>
        <f>(M102*21)/100</f>
      </c>
      <c t="s">
        <v>28</v>
      </c>
    </row>
    <row r="103" spans="1:5" ht="38.25">
      <c r="A103" s="35" t="s">
        <v>56</v>
      </c>
      <c r="E103" s="39" t="s">
        <v>4910</v>
      </c>
    </row>
    <row r="104" spans="1:5" ht="12.75">
      <c r="A104" s="35" t="s">
        <v>57</v>
      </c>
      <c r="E104" s="40" t="s">
        <v>5</v>
      </c>
    </row>
    <row r="105" spans="1:5" ht="12.75">
      <c r="A105" t="s">
        <v>58</v>
      </c>
      <c r="E105" s="39" t="s">
        <v>5</v>
      </c>
    </row>
    <row r="106" spans="1:16" ht="25.5">
      <c r="A106" t="s">
        <v>50</v>
      </c>
      <c s="34" t="s">
        <v>133</v>
      </c>
      <c s="34" t="s">
        <v>4911</v>
      </c>
      <c s="35" t="s">
        <v>5</v>
      </c>
      <c s="6" t="s">
        <v>4912</v>
      </c>
      <c s="36" t="s">
        <v>4909</v>
      </c>
      <c s="37">
        <v>5</v>
      </c>
      <c s="36">
        <v>0</v>
      </c>
      <c s="36">
        <f>ROUND(G106*H106,6)</f>
      </c>
      <c r="L106" s="38">
        <v>0</v>
      </c>
      <c s="32">
        <f>ROUND(ROUND(L106,2)*ROUND(G106,3),2)</f>
      </c>
      <c s="36" t="s">
        <v>55</v>
      </c>
      <c>
        <f>(M106*21)/100</f>
      </c>
      <c t="s">
        <v>28</v>
      </c>
    </row>
    <row r="107" spans="1:5" ht="38.25">
      <c r="A107" s="35" t="s">
        <v>56</v>
      </c>
      <c r="E107" s="39" t="s">
        <v>4913</v>
      </c>
    </row>
    <row r="108" spans="1:5" ht="12.75">
      <c r="A108" s="35" t="s">
        <v>57</v>
      </c>
      <c r="E108" s="40" t="s">
        <v>5</v>
      </c>
    </row>
    <row r="109" spans="1:5" ht="12.75">
      <c r="A109" t="s">
        <v>58</v>
      </c>
      <c r="E109" s="39" t="s">
        <v>5</v>
      </c>
    </row>
    <row r="110" spans="1:16" ht="25.5">
      <c r="A110" t="s">
        <v>50</v>
      </c>
      <c s="34" t="s">
        <v>136</v>
      </c>
      <c s="34" t="s">
        <v>4914</v>
      </c>
      <c s="35" t="s">
        <v>5</v>
      </c>
      <c s="6" t="s">
        <v>4915</v>
      </c>
      <c s="36" t="s">
        <v>4909</v>
      </c>
      <c s="37">
        <v>7</v>
      </c>
      <c s="36">
        <v>0</v>
      </c>
      <c s="36">
        <f>ROUND(G110*H110,6)</f>
      </c>
      <c r="L110" s="38">
        <v>0</v>
      </c>
      <c s="32">
        <f>ROUND(ROUND(L110,2)*ROUND(G110,3),2)</f>
      </c>
      <c s="36" t="s">
        <v>55</v>
      </c>
      <c>
        <f>(M110*21)/100</f>
      </c>
      <c t="s">
        <v>28</v>
      </c>
    </row>
    <row r="111" spans="1:5" ht="38.25">
      <c r="A111" s="35" t="s">
        <v>56</v>
      </c>
      <c r="E111" s="39" t="s">
        <v>4916</v>
      </c>
    </row>
    <row r="112" spans="1:5" ht="12.75">
      <c r="A112" s="35" t="s">
        <v>57</v>
      </c>
      <c r="E112" s="40" t="s">
        <v>5</v>
      </c>
    </row>
    <row r="113" spans="1:5" ht="12.75">
      <c r="A113" t="s">
        <v>58</v>
      </c>
      <c r="E113" s="39" t="s">
        <v>5</v>
      </c>
    </row>
    <row r="114" spans="1:16" ht="25.5">
      <c r="A114" t="s">
        <v>50</v>
      </c>
      <c s="34" t="s">
        <v>139</v>
      </c>
      <c s="34" t="s">
        <v>4917</v>
      </c>
      <c s="35" t="s">
        <v>5</v>
      </c>
      <c s="6" t="s">
        <v>4918</v>
      </c>
      <c s="36" t="s">
        <v>4909</v>
      </c>
      <c s="37">
        <v>4</v>
      </c>
      <c s="36">
        <v>0</v>
      </c>
      <c s="36">
        <f>ROUND(G114*H114,6)</f>
      </c>
      <c r="L114" s="38">
        <v>0</v>
      </c>
      <c s="32">
        <f>ROUND(ROUND(L114,2)*ROUND(G114,3),2)</f>
      </c>
      <c s="36" t="s">
        <v>55</v>
      </c>
      <c>
        <f>(M114*21)/100</f>
      </c>
      <c t="s">
        <v>28</v>
      </c>
    </row>
    <row r="115" spans="1:5" ht="38.25">
      <c r="A115" s="35" t="s">
        <v>56</v>
      </c>
      <c r="E115" s="39" t="s">
        <v>4919</v>
      </c>
    </row>
    <row r="116" spans="1:5" ht="12.75">
      <c r="A116" s="35" t="s">
        <v>57</v>
      </c>
      <c r="E116" s="40" t="s">
        <v>5</v>
      </c>
    </row>
    <row r="117" spans="1:5" ht="12.75">
      <c r="A117" t="s">
        <v>58</v>
      </c>
      <c r="E117" s="39" t="s">
        <v>5</v>
      </c>
    </row>
    <row r="118" spans="1:16" ht="25.5">
      <c r="A118" t="s">
        <v>50</v>
      </c>
      <c s="34" t="s">
        <v>142</v>
      </c>
      <c s="34" t="s">
        <v>4920</v>
      </c>
      <c s="35" t="s">
        <v>5</v>
      </c>
      <c s="6" t="s">
        <v>4921</v>
      </c>
      <c s="36" t="s">
        <v>4909</v>
      </c>
      <c s="37">
        <v>3</v>
      </c>
      <c s="36">
        <v>0</v>
      </c>
      <c s="36">
        <f>ROUND(G118*H118,6)</f>
      </c>
      <c r="L118" s="38">
        <v>0</v>
      </c>
      <c s="32">
        <f>ROUND(ROUND(L118,2)*ROUND(G118,3),2)</f>
      </c>
      <c s="36" t="s">
        <v>55</v>
      </c>
      <c>
        <f>(M118*21)/100</f>
      </c>
      <c t="s">
        <v>28</v>
      </c>
    </row>
    <row r="119" spans="1:5" ht="38.25">
      <c r="A119" s="35" t="s">
        <v>56</v>
      </c>
      <c r="E119" s="39" t="s">
        <v>4922</v>
      </c>
    </row>
    <row r="120" spans="1:5" ht="12.75">
      <c r="A120" s="35" t="s">
        <v>57</v>
      </c>
      <c r="E120" s="40" t="s">
        <v>5</v>
      </c>
    </row>
    <row r="121" spans="1:5" ht="12.75">
      <c r="A121" t="s">
        <v>58</v>
      </c>
      <c r="E121" s="39" t="s">
        <v>5</v>
      </c>
    </row>
    <row r="122" spans="1:16" ht="25.5">
      <c r="A122" t="s">
        <v>50</v>
      </c>
      <c s="34" t="s">
        <v>145</v>
      </c>
      <c s="34" t="s">
        <v>4923</v>
      </c>
      <c s="35" t="s">
        <v>5</v>
      </c>
      <c s="6" t="s">
        <v>4924</v>
      </c>
      <c s="36" t="s">
        <v>108</v>
      </c>
      <c s="37">
        <v>8</v>
      </c>
      <c s="36">
        <v>0</v>
      </c>
      <c s="36">
        <f>ROUND(G122*H122,6)</f>
      </c>
      <c r="L122" s="38">
        <v>0</v>
      </c>
      <c s="32">
        <f>ROUND(ROUND(L122,2)*ROUND(G122,3),2)</f>
      </c>
      <c s="36" t="s">
        <v>55</v>
      </c>
      <c>
        <f>(M122*21)/100</f>
      </c>
      <c t="s">
        <v>28</v>
      </c>
    </row>
    <row r="123" spans="1:5" ht="25.5">
      <c r="A123" s="35" t="s">
        <v>56</v>
      </c>
      <c r="E123" s="39" t="s">
        <v>4924</v>
      </c>
    </row>
    <row r="124" spans="1:5" ht="12.75">
      <c r="A124" s="35" t="s">
        <v>57</v>
      </c>
      <c r="E124" s="40" t="s">
        <v>5</v>
      </c>
    </row>
    <row r="125" spans="1:5" ht="12.75">
      <c r="A125" t="s">
        <v>58</v>
      </c>
      <c r="E125" s="39" t="s">
        <v>5</v>
      </c>
    </row>
    <row r="126" spans="1:16" ht="25.5">
      <c r="A126" t="s">
        <v>50</v>
      </c>
      <c s="34" t="s">
        <v>148</v>
      </c>
      <c s="34" t="s">
        <v>4925</v>
      </c>
      <c s="35" t="s">
        <v>5</v>
      </c>
      <c s="6" t="s">
        <v>4926</v>
      </c>
      <c s="36" t="s">
        <v>108</v>
      </c>
      <c s="37">
        <v>2</v>
      </c>
      <c s="36">
        <v>0</v>
      </c>
      <c s="36">
        <f>ROUND(G126*H126,6)</f>
      </c>
      <c r="L126" s="38">
        <v>0</v>
      </c>
      <c s="32">
        <f>ROUND(ROUND(L126,2)*ROUND(G126,3),2)</f>
      </c>
      <c s="36" t="s">
        <v>55</v>
      </c>
      <c>
        <f>(M126*21)/100</f>
      </c>
      <c t="s">
        <v>28</v>
      </c>
    </row>
    <row r="127" spans="1:5" ht="25.5">
      <c r="A127" s="35" t="s">
        <v>56</v>
      </c>
      <c r="E127" s="39" t="s">
        <v>4926</v>
      </c>
    </row>
    <row r="128" spans="1:5" ht="12.75">
      <c r="A128" s="35" t="s">
        <v>57</v>
      </c>
      <c r="E128" s="40" t="s">
        <v>5</v>
      </c>
    </row>
    <row r="129" spans="1:5" ht="12.75">
      <c r="A129" t="s">
        <v>58</v>
      </c>
      <c r="E129" s="39" t="s">
        <v>5</v>
      </c>
    </row>
    <row r="130" spans="1:16" ht="12.75">
      <c r="A130" t="s">
        <v>50</v>
      </c>
      <c s="34" t="s">
        <v>151</v>
      </c>
      <c s="34" t="s">
        <v>4927</v>
      </c>
      <c s="35" t="s">
        <v>5</v>
      </c>
      <c s="6" t="s">
        <v>4928</v>
      </c>
      <c s="36" t="s">
        <v>108</v>
      </c>
      <c s="37">
        <v>2</v>
      </c>
      <c s="36">
        <v>0</v>
      </c>
      <c s="36">
        <f>ROUND(G130*H130,6)</f>
      </c>
      <c r="L130" s="38">
        <v>0</v>
      </c>
      <c s="32">
        <f>ROUND(ROUND(L130,2)*ROUND(G130,3),2)</f>
      </c>
      <c s="36" t="s">
        <v>55</v>
      </c>
      <c>
        <f>(M130*21)/100</f>
      </c>
      <c t="s">
        <v>28</v>
      </c>
    </row>
    <row r="131" spans="1:5" ht="12.75">
      <c r="A131" s="35" t="s">
        <v>56</v>
      </c>
      <c r="E131" s="39" t="s">
        <v>4928</v>
      </c>
    </row>
    <row r="132" spans="1:5" ht="12.75">
      <c r="A132" s="35" t="s">
        <v>57</v>
      </c>
      <c r="E132" s="40" t="s">
        <v>5</v>
      </c>
    </row>
    <row r="133" spans="1:5" ht="12.75">
      <c r="A133" t="s">
        <v>58</v>
      </c>
      <c r="E133" s="39" t="s">
        <v>5</v>
      </c>
    </row>
    <row r="134" spans="1:16" ht="12.75">
      <c r="A134" t="s">
        <v>50</v>
      </c>
      <c s="34" t="s">
        <v>154</v>
      </c>
      <c s="34" t="s">
        <v>4929</v>
      </c>
      <c s="35" t="s">
        <v>5</v>
      </c>
      <c s="6" t="s">
        <v>4930</v>
      </c>
      <c s="36" t="s">
        <v>108</v>
      </c>
      <c s="37">
        <v>2</v>
      </c>
      <c s="36">
        <v>0</v>
      </c>
      <c s="36">
        <f>ROUND(G134*H134,6)</f>
      </c>
      <c r="L134" s="38">
        <v>0</v>
      </c>
      <c s="32">
        <f>ROUND(ROUND(L134,2)*ROUND(G134,3),2)</f>
      </c>
      <c s="36" t="s">
        <v>55</v>
      </c>
      <c>
        <f>(M134*21)/100</f>
      </c>
      <c t="s">
        <v>28</v>
      </c>
    </row>
    <row r="135" spans="1:5" ht="12.75">
      <c r="A135" s="35" t="s">
        <v>56</v>
      </c>
      <c r="E135" s="39" t="s">
        <v>4930</v>
      </c>
    </row>
    <row r="136" spans="1:5" ht="12.75">
      <c r="A136" s="35" t="s">
        <v>57</v>
      </c>
      <c r="E136" s="40" t="s">
        <v>5</v>
      </c>
    </row>
    <row r="137" spans="1:5" ht="12.75">
      <c r="A137" t="s">
        <v>58</v>
      </c>
      <c r="E137" s="39" t="s">
        <v>5</v>
      </c>
    </row>
    <row r="138" spans="1:16" ht="12.75">
      <c r="A138" t="s">
        <v>50</v>
      </c>
      <c s="34" t="s">
        <v>156</v>
      </c>
      <c s="34" t="s">
        <v>4931</v>
      </c>
      <c s="35" t="s">
        <v>5</v>
      </c>
      <c s="6" t="s">
        <v>4932</v>
      </c>
      <c s="36" t="s">
        <v>108</v>
      </c>
      <c s="37">
        <v>1</v>
      </c>
      <c s="36">
        <v>0</v>
      </c>
      <c s="36">
        <f>ROUND(G138*H138,6)</f>
      </c>
      <c r="L138" s="38">
        <v>0</v>
      </c>
      <c s="32">
        <f>ROUND(ROUND(L138,2)*ROUND(G138,3),2)</f>
      </c>
      <c s="36" t="s">
        <v>55</v>
      </c>
      <c>
        <f>(M138*21)/100</f>
      </c>
      <c t="s">
        <v>28</v>
      </c>
    </row>
    <row r="139" spans="1:5" ht="12.75">
      <c r="A139" s="35" t="s">
        <v>56</v>
      </c>
      <c r="E139" s="39" t="s">
        <v>4932</v>
      </c>
    </row>
    <row r="140" spans="1:5" ht="12.75">
      <c r="A140" s="35" t="s">
        <v>57</v>
      </c>
      <c r="E140" s="40" t="s">
        <v>5</v>
      </c>
    </row>
    <row r="141" spans="1:5" ht="12.75">
      <c r="A141" t="s">
        <v>58</v>
      </c>
      <c r="E141" s="39" t="s">
        <v>5</v>
      </c>
    </row>
    <row r="142" spans="1:16" ht="12.75">
      <c r="A142" t="s">
        <v>50</v>
      </c>
      <c s="34" t="s">
        <v>159</v>
      </c>
      <c s="34" t="s">
        <v>4933</v>
      </c>
      <c s="35" t="s">
        <v>5</v>
      </c>
      <c s="6" t="s">
        <v>4934</v>
      </c>
      <c s="36" t="s">
        <v>108</v>
      </c>
      <c s="37">
        <v>1</v>
      </c>
      <c s="36">
        <v>0</v>
      </c>
      <c s="36">
        <f>ROUND(G142*H142,6)</f>
      </c>
      <c r="L142" s="38">
        <v>0</v>
      </c>
      <c s="32">
        <f>ROUND(ROUND(L142,2)*ROUND(G142,3),2)</f>
      </c>
      <c s="36" t="s">
        <v>55</v>
      </c>
      <c>
        <f>(M142*21)/100</f>
      </c>
      <c t="s">
        <v>28</v>
      </c>
    </row>
    <row r="143" spans="1:5" ht="12.75">
      <c r="A143" s="35" t="s">
        <v>56</v>
      </c>
      <c r="E143" s="39" t="s">
        <v>4934</v>
      </c>
    </row>
    <row r="144" spans="1:5" ht="12.75">
      <c r="A144" s="35" t="s">
        <v>57</v>
      </c>
      <c r="E144" s="40" t="s">
        <v>5</v>
      </c>
    </row>
    <row r="145" spans="1:5" ht="12.75">
      <c r="A145" t="s">
        <v>58</v>
      </c>
      <c r="E145" s="39" t="s">
        <v>5</v>
      </c>
    </row>
    <row r="146" spans="1:16" ht="12.75">
      <c r="A146" t="s">
        <v>50</v>
      </c>
      <c s="34" t="s">
        <v>161</v>
      </c>
      <c s="34" t="s">
        <v>4935</v>
      </c>
      <c s="35" t="s">
        <v>5</v>
      </c>
      <c s="6" t="s">
        <v>4936</v>
      </c>
      <c s="36" t="s">
        <v>4909</v>
      </c>
      <c s="37">
        <v>18</v>
      </c>
      <c s="36">
        <v>0</v>
      </c>
      <c s="36">
        <f>ROUND(G146*H146,6)</f>
      </c>
      <c r="L146" s="38">
        <v>0</v>
      </c>
      <c s="32">
        <f>ROUND(ROUND(L146,2)*ROUND(G146,3),2)</f>
      </c>
      <c s="36" t="s">
        <v>55</v>
      </c>
      <c>
        <f>(M146*21)/100</f>
      </c>
      <c t="s">
        <v>28</v>
      </c>
    </row>
    <row r="147" spans="1:5" ht="12.75">
      <c r="A147" s="35" t="s">
        <v>56</v>
      </c>
      <c r="E147" s="39" t="s">
        <v>4936</v>
      </c>
    </row>
    <row r="148" spans="1:5" ht="12.75">
      <c r="A148" s="35" t="s">
        <v>57</v>
      </c>
      <c r="E148" s="40" t="s">
        <v>5</v>
      </c>
    </row>
    <row r="149" spans="1:5" ht="12.75">
      <c r="A149" t="s">
        <v>58</v>
      </c>
      <c r="E149" s="39" t="s">
        <v>5</v>
      </c>
    </row>
    <row r="150" spans="1:16" ht="12.75">
      <c r="A150" t="s">
        <v>50</v>
      </c>
      <c s="34" t="s">
        <v>164</v>
      </c>
      <c s="34" t="s">
        <v>4937</v>
      </c>
      <c s="35" t="s">
        <v>5</v>
      </c>
      <c s="6" t="s">
        <v>4938</v>
      </c>
      <c s="36" t="s">
        <v>4909</v>
      </c>
      <c s="37">
        <v>23</v>
      </c>
      <c s="36">
        <v>0</v>
      </c>
      <c s="36">
        <f>ROUND(G150*H150,6)</f>
      </c>
      <c r="L150" s="38">
        <v>0</v>
      </c>
      <c s="32">
        <f>ROUND(ROUND(L150,2)*ROUND(G150,3),2)</f>
      </c>
      <c s="36" t="s">
        <v>55</v>
      </c>
      <c>
        <f>(M150*21)/100</f>
      </c>
      <c t="s">
        <v>28</v>
      </c>
    </row>
    <row r="151" spans="1:5" ht="12.75">
      <c r="A151" s="35" t="s">
        <v>56</v>
      </c>
      <c r="E151" s="39" t="s">
        <v>4938</v>
      </c>
    </row>
    <row r="152" spans="1:5" ht="12.75">
      <c r="A152" s="35" t="s">
        <v>57</v>
      </c>
      <c r="E152" s="40" t="s">
        <v>5</v>
      </c>
    </row>
    <row r="153" spans="1:5" ht="12.75">
      <c r="A153" t="s">
        <v>58</v>
      </c>
      <c r="E153" s="39" t="s">
        <v>5</v>
      </c>
    </row>
    <row r="154" spans="1:16" ht="12.75">
      <c r="A154" t="s">
        <v>50</v>
      </c>
      <c s="34" t="s">
        <v>166</v>
      </c>
      <c s="34" t="s">
        <v>4939</v>
      </c>
      <c s="35" t="s">
        <v>5</v>
      </c>
      <c s="6" t="s">
        <v>4940</v>
      </c>
      <c s="36" t="s">
        <v>4909</v>
      </c>
      <c s="37">
        <v>25</v>
      </c>
      <c s="36">
        <v>0</v>
      </c>
      <c s="36">
        <f>ROUND(G154*H154,6)</f>
      </c>
      <c r="L154" s="38">
        <v>0</v>
      </c>
      <c s="32">
        <f>ROUND(ROUND(L154,2)*ROUND(G154,3),2)</f>
      </c>
      <c s="36" t="s">
        <v>55</v>
      </c>
      <c>
        <f>(M154*21)/100</f>
      </c>
      <c t="s">
        <v>28</v>
      </c>
    </row>
    <row r="155" spans="1:5" ht="12.75">
      <c r="A155" s="35" t="s">
        <v>56</v>
      </c>
      <c r="E155" s="39" t="s">
        <v>4940</v>
      </c>
    </row>
    <row r="156" spans="1:5" ht="12.75">
      <c r="A156" s="35" t="s">
        <v>57</v>
      </c>
      <c r="E156" s="40" t="s">
        <v>5</v>
      </c>
    </row>
    <row r="157" spans="1:5" ht="12.75">
      <c r="A157" t="s">
        <v>58</v>
      </c>
      <c r="E157" s="39" t="s">
        <v>5</v>
      </c>
    </row>
    <row r="158" spans="1:16" ht="12.75">
      <c r="A158" t="s">
        <v>50</v>
      </c>
      <c s="34" t="s">
        <v>169</v>
      </c>
      <c s="34" t="s">
        <v>4941</v>
      </c>
      <c s="35" t="s">
        <v>5</v>
      </c>
      <c s="6" t="s">
        <v>4942</v>
      </c>
      <c s="36" t="s">
        <v>4909</v>
      </c>
      <c s="37">
        <v>18</v>
      </c>
      <c s="36">
        <v>0</v>
      </c>
      <c s="36">
        <f>ROUND(G158*H158,6)</f>
      </c>
      <c r="L158" s="38">
        <v>0</v>
      </c>
      <c s="32">
        <f>ROUND(ROUND(L158,2)*ROUND(G158,3),2)</f>
      </c>
      <c s="36" t="s">
        <v>55</v>
      </c>
      <c>
        <f>(M158*21)/100</f>
      </c>
      <c t="s">
        <v>28</v>
      </c>
    </row>
    <row r="159" spans="1:5" ht="12.75">
      <c r="A159" s="35" t="s">
        <v>56</v>
      </c>
      <c r="E159" s="39" t="s">
        <v>4942</v>
      </c>
    </row>
    <row r="160" spans="1:5" ht="12.75">
      <c r="A160" s="35" t="s">
        <v>57</v>
      </c>
      <c r="E160" s="40" t="s">
        <v>5</v>
      </c>
    </row>
    <row r="161" spans="1:5" ht="12.75">
      <c r="A161" t="s">
        <v>58</v>
      </c>
      <c r="E161" s="39" t="s">
        <v>5</v>
      </c>
    </row>
    <row r="162" spans="1:16" ht="12.75">
      <c r="A162" t="s">
        <v>50</v>
      </c>
      <c s="34" t="s">
        <v>172</v>
      </c>
      <c s="34" t="s">
        <v>4943</v>
      </c>
      <c s="35" t="s">
        <v>5</v>
      </c>
      <c s="6" t="s">
        <v>4944</v>
      </c>
      <c s="36" t="s">
        <v>4909</v>
      </c>
      <c s="37">
        <v>16</v>
      </c>
      <c s="36">
        <v>0</v>
      </c>
      <c s="36">
        <f>ROUND(G162*H162,6)</f>
      </c>
      <c r="L162" s="38">
        <v>0</v>
      </c>
      <c s="32">
        <f>ROUND(ROUND(L162,2)*ROUND(G162,3),2)</f>
      </c>
      <c s="36" t="s">
        <v>55</v>
      </c>
      <c>
        <f>(M162*21)/100</f>
      </c>
      <c t="s">
        <v>28</v>
      </c>
    </row>
    <row r="163" spans="1:5" ht="12.75">
      <c r="A163" s="35" t="s">
        <v>56</v>
      </c>
      <c r="E163" s="39" t="s">
        <v>4944</v>
      </c>
    </row>
    <row r="164" spans="1:5" ht="12.75">
      <c r="A164" s="35" t="s">
        <v>57</v>
      </c>
      <c r="E164" s="40" t="s">
        <v>5</v>
      </c>
    </row>
    <row r="165" spans="1:5" ht="12.75">
      <c r="A165" t="s">
        <v>58</v>
      </c>
      <c r="E165" s="39" t="s">
        <v>5</v>
      </c>
    </row>
    <row r="166" spans="1:16" ht="12.75">
      <c r="A166" t="s">
        <v>50</v>
      </c>
      <c s="34" t="s">
        <v>175</v>
      </c>
      <c s="34" t="s">
        <v>4945</v>
      </c>
      <c s="35" t="s">
        <v>5</v>
      </c>
      <c s="6" t="s">
        <v>4946</v>
      </c>
      <c s="36" t="s">
        <v>74</v>
      </c>
      <c s="37">
        <v>62</v>
      </c>
      <c s="36">
        <v>0</v>
      </c>
      <c s="36">
        <f>ROUND(G166*H166,6)</f>
      </c>
      <c r="L166" s="38">
        <v>0</v>
      </c>
      <c s="32">
        <f>ROUND(ROUND(L166,2)*ROUND(G166,3),2)</f>
      </c>
      <c s="36" t="s">
        <v>55</v>
      </c>
      <c>
        <f>(M166*21)/100</f>
      </c>
      <c t="s">
        <v>28</v>
      </c>
    </row>
    <row r="167" spans="1:5" ht="12.75">
      <c r="A167" s="35" t="s">
        <v>56</v>
      </c>
      <c r="E167" s="39" t="s">
        <v>4946</v>
      </c>
    </row>
    <row r="168" spans="1:5" ht="12.75">
      <c r="A168" s="35" t="s">
        <v>57</v>
      </c>
      <c r="E168" s="40" t="s">
        <v>5</v>
      </c>
    </row>
    <row r="169" spans="1:5" ht="12.75">
      <c r="A169" t="s">
        <v>58</v>
      </c>
      <c r="E169" s="39" t="s">
        <v>5</v>
      </c>
    </row>
    <row r="170" spans="1:16" ht="12.75">
      <c r="A170" t="s">
        <v>50</v>
      </c>
      <c s="34" t="s">
        <v>177</v>
      </c>
      <c s="34" t="s">
        <v>4947</v>
      </c>
      <c s="35" t="s">
        <v>5</v>
      </c>
      <c s="6" t="s">
        <v>4948</v>
      </c>
      <c s="36" t="s">
        <v>74</v>
      </c>
      <c s="37">
        <v>5</v>
      </c>
      <c s="36">
        <v>0</v>
      </c>
      <c s="36">
        <f>ROUND(G170*H170,6)</f>
      </c>
      <c r="L170" s="38">
        <v>0</v>
      </c>
      <c s="32">
        <f>ROUND(ROUND(L170,2)*ROUND(G170,3),2)</f>
      </c>
      <c s="36" t="s">
        <v>55</v>
      </c>
      <c>
        <f>(M170*21)/100</f>
      </c>
      <c t="s">
        <v>28</v>
      </c>
    </row>
    <row r="171" spans="1:5" ht="12.75">
      <c r="A171" s="35" t="s">
        <v>56</v>
      </c>
      <c r="E171" s="39" t="s">
        <v>4948</v>
      </c>
    </row>
    <row r="172" spans="1:5" ht="12.75">
      <c r="A172" s="35" t="s">
        <v>57</v>
      </c>
      <c r="E172" s="40" t="s">
        <v>5</v>
      </c>
    </row>
    <row r="173" spans="1:5" ht="12.75">
      <c r="A173" t="s">
        <v>58</v>
      </c>
      <c r="E173" s="39" t="s">
        <v>5</v>
      </c>
    </row>
    <row r="174" spans="1:16" ht="12.75">
      <c r="A174" t="s">
        <v>50</v>
      </c>
      <c s="34" t="s">
        <v>181</v>
      </c>
      <c s="34" t="s">
        <v>4949</v>
      </c>
      <c s="35" t="s">
        <v>5</v>
      </c>
      <c s="6" t="s">
        <v>4950</v>
      </c>
      <c s="36" t="s">
        <v>4909</v>
      </c>
      <c s="37">
        <v>8</v>
      </c>
      <c s="36">
        <v>0</v>
      </c>
      <c s="36">
        <f>ROUND(G174*H174,6)</f>
      </c>
      <c r="L174" s="38">
        <v>0</v>
      </c>
      <c s="32">
        <f>ROUND(ROUND(L174,2)*ROUND(G174,3),2)</f>
      </c>
      <c s="36" t="s">
        <v>55</v>
      </c>
      <c>
        <f>(M174*21)/100</f>
      </c>
      <c t="s">
        <v>28</v>
      </c>
    </row>
    <row r="175" spans="1:5" ht="12.75">
      <c r="A175" s="35" t="s">
        <v>56</v>
      </c>
      <c r="E175" s="39" t="s">
        <v>4950</v>
      </c>
    </row>
    <row r="176" spans="1:5" ht="12.75">
      <c r="A176" s="35" t="s">
        <v>57</v>
      </c>
      <c r="E176" s="40" t="s">
        <v>5</v>
      </c>
    </row>
    <row r="177" spans="1:5" ht="12.75">
      <c r="A177" t="s">
        <v>58</v>
      </c>
      <c r="E177" s="39" t="s">
        <v>5</v>
      </c>
    </row>
    <row r="178" spans="1:16" ht="25.5">
      <c r="A178" t="s">
        <v>50</v>
      </c>
      <c s="34" t="s">
        <v>299</v>
      </c>
      <c s="34" t="s">
        <v>4951</v>
      </c>
      <c s="35" t="s">
        <v>5</v>
      </c>
      <c s="6" t="s">
        <v>4952</v>
      </c>
      <c s="36" t="s">
        <v>124</v>
      </c>
      <c s="37">
        <v>1</v>
      </c>
      <c s="36">
        <v>0</v>
      </c>
      <c s="36">
        <f>ROUND(G178*H178,6)</f>
      </c>
      <c r="L178" s="38">
        <v>0</v>
      </c>
      <c s="32">
        <f>ROUND(ROUND(L178,2)*ROUND(G178,3),2)</f>
      </c>
      <c s="36" t="s">
        <v>55</v>
      </c>
      <c>
        <f>(M178*21)/100</f>
      </c>
      <c t="s">
        <v>28</v>
      </c>
    </row>
    <row r="179" spans="1:5" ht="51">
      <c r="A179" s="35" t="s">
        <v>56</v>
      </c>
      <c r="E179" s="39" t="s">
        <v>4953</v>
      </c>
    </row>
    <row r="180" spans="1:5" ht="12.75">
      <c r="A180" s="35" t="s">
        <v>57</v>
      </c>
      <c r="E180" s="40" t="s">
        <v>5</v>
      </c>
    </row>
    <row r="181" spans="1:5" ht="12.75">
      <c r="A181" t="s">
        <v>58</v>
      </c>
      <c r="E181" s="39" t="s">
        <v>5</v>
      </c>
    </row>
    <row r="182" spans="1:13" ht="12.75">
      <c r="A182" t="s">
        <v>47</v>
      </c>
      <c r="C182" s="31" t="s">
        <v>81</v>
      </c>
      <c r="E182" s="33" t="s">
        <v>603</v>
      </c>
      <c r="J182" s="32">
        <f>0</f>
      </c>
      <c s="32">
        <f>0</f>
      </c>
      <c s="32">
        <f>0+L183+L187+L191</f>
      </c>
      <c s="32">
        <f>0+M183+M187+M191</f>
      </c>
    </row>
    <row r="183" spans="1:16" ht="12.75">
      <c r="A183" t="s">
        <v>50</v>
      </c>
      <c s="34" t="s">
        <v>4144</v>
      </c>
      <c s="34" t="s">
        <v>4954</v>
      </c>
      <c s="35" t="s">
        <v>5</v>
      </c>
      <c s="6" t="s">
        <v>127</v>
      </c>
      <c s="36" t="s">
        <v>124</v>
      </c>
      <c s="37">
        <v>1</v>
      </c>
      <c s="36">
        <v>0</v>
      </c>
      <c s="36">
        <f>ROUND(G183*H183,6)</f>
      </c>
      <c r="L183" s="38">
        <v>0</v>
      </c>
      <c s="32">
        <f>ROUND(ROUND(L183,2)*ROUND(G183,3),2)</f>
      </c>
      <c s="36" t="s">
        <v>55</v>
      </c>
      <c>
        <f>(M183*21)/100</f>
      </c>
      <c t="s">
        <v>28</v>
      </c>
    </row>
    <row r="184" spans="1:5" ht="12.75">
      <c r="A184" s="35" t="s">
        <v>56</v>
      </c>
      <c r="E184" s="39" t="s">
        <v>127</v>
      </c>
    </row>
    <row r="185" spans="1:5" ht="12.75">
      <c r="A185" s="35" t="s">
        <v>57</v>
      </c>
      <c r="E185" s="40" t="s">
        <v>5</v>
      </c>
    </row>
    <row r="186" spans="1:5" ht="12.75">
      <c r="A186" t="s">
        <v>58</v>
      </c>
      <c r="E186" s="39" t="s">
        <v>5</v>
      </c>
    </row>
    <row r="187" spans="1:16" ht="12.75">
      <c r="A187" t="s">
        <v>50</v>
      </c>
      <c s="34" t="s">
        <v>4147</v>
      </c>
      <c s="34" t="s">
        <v>4955</v>
      </c>
      <c s="35" t="s">
        <v>5</v>
      </c>
      <c s="6" t="s">
        <v>4956</v>
      </c>
      <c s="36" t="s">
        <v>124</v>
      </c>
      <c s="37">
        <v>1</v>
      </c>
      <c s="36">
        <v>0</v>
      </c>
      <c s="36">
        <f>ROUND(G187*H187,6)</f>
      </c>
      <c r="L187" s="38">
        <v>0</v>
      </c>
      <c s="32">
        <f>ROUND(ROUND(L187,2)*ROUND(G187,3),2)</f>
      </c>
      <c s="36" t="s">
        <v>55</v>
      </c>
      <c>
        <f>(M187*21)/100</f>
      </c>
      <c t="s">
        <v>28</v>
      </c>
    </row>
    <row r="188" spans="1:5" ht="12.75">
      <c r="A188" s="35" t="s">
        <v>56</v>
      </c>
      <c r="E188" s="39" t="s">
        <v>4956</v>
      </c>
    </row>
    <row r="189" spans="1:5" ht="12.75">
      <c r="A189" s="35" t="s">
        <v>57</v>
      </c>
      <c r="E189" s="40" t="s">
        <v>5</v>
      </c>
    </row>
    <row r="190" spans="1:5" ht="12.75">
      <c r="A190" t="s">
        <v>58</v>
      </c>
      <c r="E190" s="39" t="s">
        <v>5</v>
      </c>
    </row>
    <row r="191" spans="1:16" ht="12.75">
      <c r="A191" t="s">
        <v>50</v>
      </c>
      <c s="34" t="s">
        <v>4150</v>
      </c>
      <c s="34" t="s">
        <v>4957</v>
      </c>
      <c s="35" t="s">
        <v>5</v>
      </c>
      <c s="6" t="s">
        <v>4958</v>
      </c>
      <c s="36" t="s">
        <v>124</v>
      </c>
      <c s="37">
        <v>1</v>
      </c>
      <c s="36">
        <v>0</v>
      </c>
      <c s="36">
        <f>ROUND(G191*H191,6)</f>
      </c>
      <c r="L191" s="38">
        <v>0</v>
      </c>
      <c s="32">
        <f>ROUND(ROUND(L191,2)*ROUND(G191,3),2)</f>
      </c>
      <c s="36" t="s">
        <v>55</v>
      </c>
      <c>
        <f>(M191*21)/100</f>
      </c>
      <c t="s">
        <v>28</v>
      </c>
    </row>
    <row r="192" spans="1:5" ht="12.75">
      <c r="A192" s="35" t="s">
        <v>56</v>
      </c>
      <c r="E192" s="39" t="s">
        <v>4958</v>
      </c>
    </row>
    <row r="193" spans="1:5" ht="12.75">
      <c r="A193" s="35" t="s">
        <v>57</v>
      </c>
      <c r="E193" s="40" t="s">
        <v>5</v>
      </c>
    </row>
    <row r="194" spans="1:5" ht="12.75">
      <c r="A194" t="s">
        <v>58</v>
      </c>
      <c r="E194" s="39" t="s">
        <v>5</v>
      </c>
    </row>
    <row r="195" spans="1:13" ht="12.75">
      <c r="A195" t="s">
        <v>47</v>
      </c>
      <c r="C195" s="31" t="s">
        <v>28</v>
      </c>
      <c r="E195" s="33" t="s">
        <v>4959</v>
      </c>
      <c r="J195" s="32">
        <f>0</f>
      </c>
      <c s="32">
        <f>0</f>
      </c>
      <c s="32">
        <f>0+L196+L200+L204+L208+L212+L216+L220+L224+L228+L232+L236+L240+L244+L248+L252+L256+L260+L264+L268+L272+L276+L280+L284+L288+L292+L296+L300+L304+L308+L312</f>
      </c>
      <c s="32">
        <f>0+M196+M200+M204+M208+M212+M216+M220+M224+M228+M232+M236+M240+M244+M248+M252+M256+M260+M264+M268+M272+M276+M280+M284+M288+M292+M296+M300+M304+M308+M312</f>
      </c>
    </row>
    <row r="196" spans="1:16" ht="25.5">
      <c r="A196" t="s">
        <v>50</v>
      </c>
      <c s="34" t="s">
        <v>302</v>
      </c>
      <c s="34" t="s">
        <v>4960</v>
      </c>
      <c s="35" t="s">
        <v>5</v>
      </c>
      <c s="6" t="s">
        <v>4961</v>
      </c>
      <c s="36" t="s">
        <v>108</v>
      </c>
      <c s="37">
        <v>1</v>
      </c>
      <c s="36">
        <v>0</v>
      </c>
      <c s="36">
        <f>ROUND(G196*H196,6)</f>
      </c>
      <c r="L196" s="38">
        <v>0</v>
      </c>
      <c s="32">
        <f>ROUND(ROUND(L196,2)*ROUND(G196,3),2)</f>
      </c>
      <c s="36" t="s">
        <v>55</v>
      </c>
      <c>
        <f>(M196*21)/100</f>
      </c>
      <c t="s">
        <v>28</v>
      </c>
    </row>
    <row r="197" spans="1:5" ht="76.5">
      <c r="A197" s="35" t="s">
        <v>56</v>
      </c>
      <c r="E197" s="39" t="s">
        <v>4962</v>
      </c>
    </row>
    <row r="198" spans="1:5" ht="12.75">
      <c r="A198" s="35" t="s">
        <v>57</v>
      </c>
      <c r="E198" s="40" t="s">
        <v>5</v>
      </c>
    </row>
    <row r="199" spans="1:5" ht="12.75">
      <c r="A199" t="s">
        <v>58</v>
      </c>
      <c r="E199" s="39" t="s">
        <v>5</v>
      </c>
    </row>
    <row r="200" spans="1:16" ht="25.5">
      <c r="A200" t="s">
        <v>50</v>
      </c>
      <c s="34" t="s">
        <v>305</v>
      </c>
      <c s="34" t="s">
        <v>4963</v>
      </c>
      <c s="35" t="s">
        <v>5</v>
      </c>
      <c s="6" t="s">
        <v>4961</v>
      </c>
      <c s="36" t="s">
        <v>108</v>
      </c>
      <c s="37">
        <v>1</v>
      </c>
      <c s="36">
        <v>0</v>
      </c>
      <c s="36">
        <f>ROUND(G200*H200,6)</f>
      </c>
      <c r="L200" s="38">
        <v>0</v>
      </c>
      <c s="32">
        <f>ROUND(ROUND(L200,2)*ROUND(G200,3),2)</f>
      </c>
      <c s="36" t="s">
        <v>55</v>
      </c>
      <c>
        <f>(M200*21)/100</f>
      </c>
      <c t="s">
        <v>28</v>
      </c>
    </row>
    <row r="201" spans="1:5" ht="76.5">
      <c r="A201" s="35" t="s">
        <v>56</v>
      </c>
      <c r="E201" s="39" t="s">
        <v>4962</v>
      </c>
    </row>
    <row r="202" spans="1:5" ht="12.75">
      <c r="A202" s="35" t="s">
        <v>57</v>
      </c>
      <c r="E202" s="40" t="s">
        <v>5</v>
      </c>
    </row>
    <row r="203" spans="1:5" ht="12.75">
      <c r="A203" t="s">
        <v>58</v>
      </c>
      <c r="E203" s="39" t="s">
        <v>5</v>
      </c>
    </row>
    <row r="204" spans="1:16" ht="25.5">
      <c r="A204" t="s">
        <v>50</v>
      </c>
      <c s="34" t="s">
        <v>308</v>
      </c>
      <c s="34" t="s">
        <v>4964</v>
      </c>
      <c s="35" t="s">
        <v>5</v>
      </c>
      <c s="6" t="s">
        <v>4965</v>
      </c>
      <c s="36" t="s">
        <v>108</v>
      </c>
      <c s="37">
        <v>1</v>
      </c>
      <c s="36">
        <v>0</v>
      </c>
      <c s="36">
        <f>ROUND(G204*H204,6)</f>
      </c>
      <c r="L204" s="38">
        <v>0</v>
      </c>
      <c s="32">
        <f>ROUND(ROUND(L204,2)*ROUND(G204,3),2)</f>
      </c>
      <c s="36" t="s">
        <v>55</v>
      </c>
      <c>
        <f>(M204*21)/100</f>
      </c>
      <c t="s">
        <v>28</v>
      </c>
    </row>
    <row r="205" spans="1:5" ht="25.5">
      <c r="A205" s="35" t="s">
        <v>56</v>
      </c>
      <c r="E205" s="39" t="s">
        <v>4965</v>
      </c>
    </row>
    <row r="206" spans="1:5" ht="12.75">
      <c r="A206" s="35" t="s">
        <v>57</v>
      </c>
      <c r="E206" s="40" t="s">
        <v>5</v>
      </c>
    </row>
    <row r="207" spans="1:5" ht="12.75">
      <c r="A207" t="s">
        <v>58</v>
      </c>
      <c r="E207" s="39" t="s">
        <v>5</v>
      </c>
    </row>
    <row r="208" spans="1:16" ht="12.75">
      <c r="A208" t="s">
        <v>50</v>
      </c>
      <c s="34" t="s">
        <v>311</v>
      </c>
      <c s="34" t="s">
        <v>4966</v>
      </c>
      <c s="35" t="s">
        <v>5</v>
      </c>
      <c s="6" t="s">
        <v>4967</v>
      </c>
      <c s="36" t="s">
        <v>124</v>
      </c>
      <c s="37">
        <v>1</v>
      </c>
      <c s="36">
        <v>0</v>
      </c>
      <c s="36">
        <f>ROUND(G208*H208,6)</f>
      </c>
      <c r="L208" s="38">
        <v>0</v>
      </c>
      <c s="32">
        <f>ROUND(ROUND(L208,2)*ROUND(G208,3),2)</f>
      </c>
      <c s="36" t="s">
        <v>55</v>
      </c>
      <c>
        <f>(M208*21)/100</f>
      </c>
      <c t="s">
        <v>28</v>
      </c>
    </row>
    <row r="209" spans="1:5" ht="12.75">
      <c r="A209" s="35" t="s">
        <v>56</v>
      </c>
      <c r="E209" s="39" t="s">
        <v>4967</v>
      </c>
    </row>
    <row r="210" spans="1:5" ht="12.75">
      <c r="A210" s="35" t="s">
        <v>57</v>
      </c>
      <c r="E210" s="40" t="s">
        <v>5</v>
      </c>
    </row>
    <row r="211" spans="1:5" ht="12.75">
      <c r="A211" t="s">
        <v>58</v>
      </c>
      <c r="E211" s="39" t="s">
        <v>5</v>
      </c>
    </row>
    <row r="212" spans="1:16" ht="12.75">
      <c r="A212" t="s">
        <v>50</v>
      </c>
      <c s="34" t="s">
        <v>314</v>
      </c>
      <c s="34" t="s">
        <v>4968</v>
      </c>
      <c s="35" t="s">
        <v>5</v>
      </c>
      <c s="6" t="s">
        <v>4969</v>
      </c>
      <c s="36" t="s">
        <v>124</v>
      </c>
      <c s="37">
        <v>1</v>
      </c>
      <c s="36">
        <v>0</v>
      </c>
      <c s="36">
        <f>ROUND(G212*H212,6)</f>
      </c>
      <c r="L212" s="38">
        <v>0</v>
      </c>
      <c s="32">
        <f>ROUND(ROUND(L212,2)*ROUND(G212,3),2)</f>
      </c>
      <c s="36" t="s">
        <v>55</v>
      </c>
      <c>
        <f>(M212*21)/100</f>
      </c>
      <c t="s">
        <v>28</v>
      </c>
    </row>
    <row r="213" spans="1:5" ht="12.75">
      <c r="A213" s="35" t="s">
        <v>56</v>
      </c>
      <c r="E213" s="39" t="s">
        <v>4969</v>
      </c>
    </row>
    <row r="214" spans="1:5" ht="12.75">
      <c r="A214" s="35" t="s">
        <v>57</v>
      </c>
      <c r="E214" s="40" t="s">
        <v>5</v>
      </c>
    </row>
    <row r="215" spans="1:5" ht="12.75">
      <c r="A215" t="s">
        <v>58</v>
      </c>
      <c r="E215" s="39" t="s">
        <v>5</v>
      </c>
    </row>
    <row r="216" spans="1:16" ht="12.75">
      <c r="A216" t="s">
        <v>50</v>
      </c>
      <c s="34" t="s">
        <v>317</v>
      </c>
      <c s="34" t="s">
        <v>4970</v>
      </c>
      <c s="35" t="s">
        <v>5</v>
      </c>
      <c s="6" t="s">
        <v>4971</v>
      </c>
      <c s="36" t="s">
        <v>4909</v>
      </c>
      <c s="37">
        <v>58</v>
      </c>
      <c s="36">
        <v>0</v>
      </c>
      <c s="36">
        <f>ROUND(G216*H216,6)</f>
      </c>
      <c r="L216" s="38">
        <v>0</v>
      </c>
      <c s="32">
        <f>ROUND(ROUND(L216,2)*ROUND(G216,3),2)</f>
      </c>
      <c s="36" t="s">
        <v>55</v>
      </c>
      <c>
        <f>(M216*21)/100</f>
      </c>
      <c t="s">
        <v>28</v>
      </c>
    </row>
    <row r="217" spans="1:5" ht="12.75">
      <c r="A217" s="35" t="s">
        <v>56</v>
      </c>
      <c r="E217" s="39" t="s">
        <v>4971</v>
      </c>
    </row>
    <row r="218" spans="1:5" ht="12.75">
      <c r="A218" s="35" t="s">
        <v>57</v>
      </c>
      <c r="E218" s="40" t="s">
        <v>5</v>
      </c>
    </row>
    <row r="219" spans="1:5" ht="12.75">
      <c r="A219" t="s">
        <v>58</v>
      </c>
      <c r="E219" s="39" t="s">
        <v>5</v>
      </c>
    </row>
    <row r="220" spans="1:16" ht="12.75">
      <c r="A220" t="s">
        <v>50</v>
      </c>
      <c s="34" t="s">
        <v>320</v>
      </c>
      <c s="34" t="s">
        <v>4972</v>
      </c>
      <c s="35" t="s">
        <v>5</v>
      </c>
      <c s="6" t="s">
        <v>4973</v>
      </c>
      <c s="36" t="s">
        <v>4909</v>
      </c>
      <c s="37">
        <v>1</v>
      </c>
      <c s="36">
        <v>0</v>
      </c>
      <c s="36">
        <f>ROUND(G220*H220,6)</f>
      </c>
      <c r="L220" s="38">
        <v>0</v>
      </c>
      <c s="32">
        <f>ROUND(ROUND(L220,2)*ROUND(G220,3),2)</f>
      </c>
      <c s="36" t="s">
        <v>55</v>
      </c>
      <c>
        <f>(M220*21)/100</f>
      </c>
      <c t="s">
        <v>28</v>
      </c>
    </row>
    <row r="221" spans="1:5" ht="12.75">
      <c r="A221" s="35" t="s">
        <v>56</v>
      </c>
      <c r="E221" s="39" t="s">
        <v>4973</v>
      </c>
    </row>
    <row r="222" spans="1:5" ht="12.75">
      <c r="A222" s="35" t="s">
        <v>57</v>
      </c>
      <c r="E222" s="40" t="s">
        <v>5</v>
      </c>
    </row>
    <row r="223" spans="1:5" ht="12.75">
      <c r="A223" t="s">
        <v>58</v>
      </c>
      <c r="E223" s="39" t="s">
        <v>5</v>
      </c>
    </row>
    <row r="224" spans="1:16" ht="25.5">
      <c r="A224" t="s">
        <v>50</v>
      </c>
      <c s="34" t="s">
        <v>323</v>
      </c>
      <c s="34" t="s">
        <v>4974</v>
      </c>
      <c s="35" t="s">
        <v>5</v>
      </c>
      <c s="6" t="s">
        <v>4975</v>
      </c>
      <c s="36" t="s">
        <v>108</v>
      </c>
      <c s="37">
        <v>1</v>
      </c>
      <c s="36">
        <v>0</v>
      </c>
      <c s="36">
        <f>ROUND(G224*H224,6)</f>
      </c>
      <c r="L224" s="38">
        <v>0</v>
      </c>
      <c s="32">
        <f>ROUND(ROUND(L224,2)*ROUND(G224,3),2)</f>
      </c>
      <c s="36" t="s">
        <v>55</v>
      </c>
      <c>
        <f>(M224*21)/100</f>
      </c>
      <c t="s">
        <v>28</v>
      </c>
    </row>
    <row r="225" spans="1:5" ht="25.5">
      <c r="A225" s="35" t="s">
        <v>56</v>
      </c>
      <c r="E225" s="39" t="s">
        <v>4975</v>
      </c>
    </row>
    <row r="226" spans="1:5" ht="12.75">
      <c r="A226" s="35" t="s">
        <v>57</v>
      </c>
      <c r="E226" s="40" t="s">
        <v>5</v>
      </c>
    </row>
    <row r="227" spans="1:5" ht="12.75">
      <c r="A227" t="s">
        <v>58</v>
      </c>
      <c r="E227" s="39" t="s">
        <v>5</v>
      </c>
    </row>
    <row r="228" spans="1:16" ht="12.75">
      <c r="A228" t="s">
        <v>50</v>
      </c>
      <c s="34" t="s">
        <v>326</v>
      </c>
      <c s="34" t="s">
        <v>4976</v>
      </c>
      <c s="35" t="s">
        <v>5</v>
      </c>
      <c s="6" t="s">
        <v>4977</v>
      </c>
      <c s="36" t="s">
        <v>108</v>
      </c>
      <c s="37">
        <v>1</v>
      </c>
      <c s="36">
        <v>0</v>
      </c>
      <c s="36">
        <f>ROUND(G228*H228,6)</f>
      </c>
      <c r="L228" s="38">
        <v>0</v>
      </c>
      <c s="32">
        <f>ROUND(ROUND(L228,2)*ROUND(G228,3),2)</f>
      </c>
      <c s="36" t="s">
        <v>55</v>
      </c>
      <c>
        <f>(M228*21)/100</f>
      </c>
      <c t="s">
        <v>28</v>
      </c>
    </row>
    <row r="229" spans="1:5" ht="12.75">
      <c r="A229" s="35" t="s">
        <v>56</v>
      </c>
      <c r="E229" s="39" t="s">
        <v>4977</v>
      </c>
    </row>
    <row r="230" spans="1:5" ht="12.75">
      <c r="A230" s="35" t="s">
        <v>57</v>
      </c>
      <c r="E230" s="40" t="s">
        <v>5</v>
      </c>
    </row>
    <row r="231" spans="1:5" ht="12.75">
      <c r="A231" t="s">
        <v>58</v>
      </c>
      <c r="E231" s="39" t="s">
        <v>5</v>
      </c>
    </row>
    <row r="232" spans="1:16" ht="12.75">
      <c r="A232" t="s">
        <v>50</v>
      </c>
      <c s="34" t="s">
        <v>329</v>
      </c>
      <c s="34" t="s">
        <v>4978</v>
      </c>
      <c s="35" t="s">
        <v>5</v>
      </c>
      <c s="6" t="s">
        <v>4979</v>
      </c>
      <c s="36" t="s">
        <v>108</v>
      </c>
      <c s="37">
        <v>1</v>
      </c>
      <c s="36">
        <v>0</v>
      </c>
      <c s="36">
        <f>ROUND(G232*H232,6)</f>
      </c>
      <c r="L232" s="38">
        <v>0</v>
      </c>
      <c s="32">
        <f>ROUND(ROUND(L232,2)*ROUND(G232,3),2)</f>
      </c>
      <c s="36" t="s">
        <v>55</v>
      </c>
      <c>
        <f>(M232*21)/100</f>
      </c>
      <c t="s">
        <v>28</v>
      </c>
    </row>
    <row r="233" spans="1:5" ht="12.75">
      <c r="A233" s="35" t="s">
        <v>56</v>
      </c>
      <c r="E233" s="39" t="s">
        <v>4979</v>
      </c>
    </row>
    <row r="234" spans="1:5" ht="12.75">
      <c r="A234" s="35" t="s">
        <v>57</v>
      </c>
      <c r="E234" s="40" t="s">
        <v>5</v>
      </c>
    </row>
    <row r="235" spans="1:5" ht="12.75">
      <c r="A235" t="s">
        <v>58</v>
      </c>
      <c r="E235" s="39" t="s">
        <v>5</v>
      </c>
    </row>
    <row r="236" spans="1:16" ht="25.5">
      <c r="A236" t="s">
        <v>50</v>
      </c>
      <c s="34" t="s">
        <v>332</v>
      </c>
      <c s="34" t="s">
        <v>4980</v>
      </c>
      <c s="35" t="s">
        <v>5</v>
      </c>
      <c s="6" t="s">
        <v>4981</v>
      </c>
      <c s="36" t="s">
        <v>108</v>
      </c>
      <c s="37">
        <v>1</v>
      </c>
      <c s="36">
        <v>0</v>
      </c>
      <c s="36">
        <f>ROUND(G236*H236,6)</f>
      </c>
      <c r="L236" s="38">
        <v>0</v>
      </c>
      <c s="32">
        <f>ROUND(ROUND(L236,2)*ROUND(G236,3),2)</f>
      </c>
      <c s="36" t="s">
        <v>55</v>
      </c>
      <c>
        <f>(M236*21)/100</f>
      </c>
      <c t="s">
        <v>28</v>
      </c>
    </row>
    <row r="237" spans="1:5" ht="25.5">
      <c r="A237" s="35" t="s">
        <v>56</v>
      </c>
      <c r="E237" s="39" t="s">
        <v>4981</v>
      </c>
    </row>
    <row r="238" spans="1:5" ht="12.75">
      <c r="A238" s="35" t="s">
        <v>57</v>
      </c>
      <c r="E238" s="40" t="s">
        <v>5</v>
      </c>
    </row>
    <row r="239" spans="1:5" ht="12.75">
      <c r="A239" t="s">
        <v>58</v>
      </c>
      <c r="E239" s="39" t="s">
        <v>5</v>
      </c>
    </row>
    <row r="240" spans="1:16" ht="12.75">
      <c r="A240" t="s">
        <v>50</v>
      </c>
      <c s="34" t="s">
        <v>334</v>
      </c>
      <c s="34" t="s">
        <v>4982</v>
      </c>
      <c s="35" t="s">
        <v>5</v>
      </c>
      <c s="6" t="s">
        <v>4967</v>
      </c>
      <c s="36" t="s">
        <v>124</v>
      </c>
      <c s="37">
        <v>1</v>
      </c>
      <c s="36">
        <v>0</v>
      </c>
      <c s="36">
        <f>ROUND(G240*H240,6)</f>
      </c>
      <c r="L240" s="38">
        <v>0</v>
      </c>
      <c s="32">
        <f>ROUND(ROUND(L240,2)*ROUND(G240,3),2)</f>
      </c>
      <c s="36" t="s">
        <v>55</v>
      </c>
      <c>
        <f>(M240*21)/100</f>
      </c>
      <c t="s">
        <v>28</v>
      </c>
    </row>
    <row r="241" spans="1:5" ht="12.75">
      <c r="A241" s="35" t="s">
        <v>56</v>
      </c>
      <c r="E241" s="39" t="s">
        <v>4967</v>
      </c>
    </row>
    <row r="242" spans="1:5" ht="12.75">
      <c r="A242" s="35" t="s">
        <v>57</v>
      </c>
      <c r="E242" s="40" t="s">
        <v>5</v>
      </c>
    </row>
    <row r="243" spans="1:5" ht="12.75">
      <c r="A243" t="s">
        <v>58</v>
      </c>
      <c r="E243" s="39" t="s">
        <v>5</v>
      </c>
    </row>
    <row r="244" spans="1:16" ht="12.75">
      <c r="A244" t="s">
        <v>50</v>
      </c>
      <c s="34" t="s">
        <v>336</v>
      </c>
      <c s="34" t="s">
        <v>4983</v>
      </c>
      <c s="35" t="s">
        <v>5</v>
      </c>
      <c s="6" t="s">
        <v>4969</v>
      </c>
      <c s="36" t="s">
        <v>124</v>
      </c>
      <c s="37">
        <v>1</v>
      </c>
      <c s="36">
        <v>0</v>
      </c>
      <c s="36">
        <f>ROUND(G244*H244,6)</f>
      </c>
      <c r="L244" s="38">
        <v>0</v>
      </c>
      <c s="32">
        <f>ROUND(ROUND(L244,2)*ROUND(G244,3),2)</f>
      </c>
      <c s="36" t="s">
        <v>55</v>
      </c>
      <c>
        <f>(M244*21)/100</f>
      </c>
      <c t="s">
        <v>28</v>
      </c>
    </row>
    <row r="245" spans="1:5" ht="12.75">
      <c r="A245" s="35" t="s">
        <v>56</v>
      </c>
      <c r="E245" s="39" t="s">
        <v>4969</v>
      </c>
    </row>
    <row r="246" spans="1:5" ht="12.75">
      <c r="A246" s="35" t="s">
        <v>57</v>
      </c>
      <c r="E246" s="40" t="s">
        <v>5</v>
      </c>
    </row>
    <row r="247" spans="1:5" ht="12.75">
      <c r="A247" t="s">
        <v>58</v>
      </c>
      <c r="E247" s="39" t="s">
        <v>5</v>
      </c>
    </row>
    <row r="248" spans="1:16" ht="12.75">
      <c r="A248" t="s">
        <v>50</v>
      </c>
      <c s="34" t="s">
        <v>338</v>
      </c>
      <c s="34" t="s">
        <v>4984</v>
      </c>
      <c s="35" t="s">
        <v>5</v>
      </c>
      <c s="6" t="s">
        <v>4971</v>
      </c>
      <c s="36" t="s">
        <v>4909</v>
      </c>
      <c s="37">
        <v>58</v>
      </c>
      <c s="36">
        <v>0</v>
      </c>
      <c s="36">
        <f>ROUND(G248*H248,6)</f>
      </c>
      <c r="L248" s="38">
        <v>0</v>
      </c>
      <c s="32">
        <f>ROUND(ROUND(L248,2)*ROUND(G248,3),2)</f>
      </c>
      <c s="36" t="s">
        <v>55</v>
      </c>
      <c>
        <f>(M248*21)/100</f>
      </c>
      <c t="s">
        <v>28</v>
      </c>
    </row>
    <row r="249" spans="1:5" ht="12.75">
      <c r="A249" s="35" t="s">
        <v>56</v>
      </c>
      <c r="E249" s="39" t="s">
        <v>4971</v>
      </c>
    </row>
    <row r="250" spans="1:5" ht="12.75">
      <c r="A250" s="35" t="s">
        <v>57</v>
      </c>
      <c r="E250" s="40" t="s">
        <v>5</v>
      </c>
    </row>
    <row r="251" spans="1:5" ht="12.75">
      <c r="A251" t="s">
        <v>58</v>
      </c>
      <c r="E251" s="39" t="s">
        <v>5</v>
      </c>
    </row>
    <row r="252" spans="1:16" ht="12.75">
      <c r="A252" t="s">
        <v>50</v>
      </c>
      <c s="34" t="s">
        <v>966</v>
      </c>
      <c s="34" t="s">
        <v>4985</v>
      </c>
      <c s="35" t="s">
        <v>5</v>
      </c>
      <c s="6" t="s">
        <v>4973</v>
      </c>
      <c s="36" t="s">
        <v>4909</v>
      </c>
      <c s="37">
        <v>1</v>
      </c>
      <c s="36">
        <v>0</v>
      </c>
      <c s="36">
        <f>ROUND(G252*H252,6)</f>
      </c>
      <c r="L252" s="38">
        <v>0</v>
      </c>
      <c s="32">
        <f>ROUND(ROUND(L252,2)*ROUND(G252,3),2)</f>
      </c>
      <c s="36" t="s">
        <v>55</v>
      </c>
      <c>
        <f>(M252*21)/100</f>
      </c>
      <c t="s">
        <v>28</v>
      </c>
    </row>
    <row r="253" spans="1:5" ht="12.75">
      <c r="A253" s="35" t="s">
        <v>56</v>
      </c>
      <c r="E253" s="39" t="s">
        <v>4973</v>
      </c>
    </row>
    <row r="254" spans="1:5" ht="12.75">
      <c r="A254" s="35" t="s">
        <v>57</v>
      </c>
      <c r="E254" s="40" t="s">
        <v>5</v>
      </c>
    </row>
    <row r="255" spans="1:5" ht="12.75">
      <c r="A255" t="s">
        <v>58</v>
      </c>
      <c r="E255" s="39" t="s">
        <v>5</v>
      </c>
    </row>
    <row r="256" spans="1:16" ht="25.5">
      <c r="A256" t="s">
        <v>50</v>
      </c>
      <c s="34" t="s">
        <v>969</v>
      </c>
      <c s="34" t="s">
        <v>4986</v>
      </c>
      <c s="35" t="s">
        <v>5</v>
      </c>
      <c s="6" t="s">
        <v>4987</v>
      </c>
      <c s="36" t="s">
        <v>108</v>
      </c>
      <c s="37">
        <v>1</v>
      </c>
      <c s="36">
        <v>0</v>
      </c>
      <c s="36">
        <f>ROUND(G256*H256,6)</f>
      </c>
      <c r="L256" s="38">
        <v>0</v>
      </c>
      <c s="32">
        <f>ROUND(ROUND(L256,2)*ROUND(G256,3),2)</f>
      </c>
      <c s="36" t="s">
        <v>55</v>
      </c>
      <c>
        <f>(M256*21)/100</f>
      </c>
      <c t="s">
        <v>28</v>
      </c>
    </row>
    <row r="257" spans="1:5" ht="25.5">
      <c r="A257" s="35" t="s">
        <v>56</v>
      </c>
      <c r="E257" s="39" t="s">
        <v>4987</v>
      </c>
    </row>
    <row r="258" spans="1:5" ht="12.75">
      <c r="A258" s="35" t="s">
        <v>57</v>
      </c>
      <c r="E258" s="40" t="s">
        <v>5</v>
      </c>
    </row>
    <row r="259" spans="1:5" ht="12.75">
      <c r="A259" t="s">
        <v>58</v>
      </c>
      <c r="E259" s="39" t="s">
        <v>5</v>
      </c>
    </row>
    <row r="260" spans="1:16" ht="12.75">
      <c r="A260" t="s">
        <v>50</v>
      </c>
      <c s="34" t="s">
        <v>973</v>
      </c>
      <c s="34" t="s">
        <v>4988</v>
      </c>
      <c s="35" t="s">
        <v>5</v>
      </c>
      <c s="6" t="s">
        <v>4977</v>
      </c>
      <c s="36" t="s">
        <v>108</v>
      </c>
      <c s="37">
        <v>1</v>
      </c>
      <c s="36">
        <v>0</v>
      </c>
      <c s="36">
        <f>ROUND(G260*H260,6)</f>
      </c>
      <c r="L260" s="38">
        <v>0</v>
      </c>
      <c s="32">
        <f>ROUND(ROUND(L260,2)*ROUND(G260,3),2)</f>
      </c>
      <c s="36" t="s">
        <v>55</v>
      </c>
      <c>
        <f>(M260*21)/100</f>
      </c>
      <c t="s">
        <v>28</v>
      </c>
    </row>
    <row r="261" spans="1:5" ht="12.75">
      <c r="A261" s="35" t="s">
        <v>56</v>
      </c>
      <c r="E261" s="39" t="s">
        <v>4977</v>
      </c>
    </row>
    <row r="262" spans="1:5" ht="12.75">
      <c r="A262" s="35" t="s">
        <v>57</v>
      </c>
      <c r="E262" s="40" t="s">
        <v>5</v>
      </c>
    </row>
    <row r="263" spans="1:5" ht="12.75">
      <c r="A263" t="s">
        <v>58</v>
      </c>
      <c r="E263" s="39" t="s">
        <v>5</v>
      </c>
    </row>
    <row r="264" spans="1:16" ht="12.75">
      <c r="A264" t="s">
        <v>50</v>
      </c>
      <c s="34" t="s">
        <v>978</v>
      </c>
      <c s="34" t="s">
        <v>4989</v>
      </c>
      <c s="35" t="s">
        <v>5</v>
      </c>
      <c s="6" t="s">
        <v>4979</v>
      </c>
      <c s="36" t="s">
        <v>108</v>
      </c>
      <c s="37">
        <v>1</v>
      </c>
      <c s="36">
        <v>0</v>
      </c>
      <c s="36">
        <f>ROUND(G264*H264,6)</f>
      </c>
      <c r="L264" s="38">
        <v>0</v>
      </c>
      <c s="32">
        <f>ROUND(ROUND(L264,2)*ROUND(G264,3),2)</f>
      </c>
      <c s="36" t="s">
        <v>55</v>
      </c>
      <c>
        <f>(M264*21)/100</f>
      </c>
      <c t="s">
        <v>28</v>
      </c>
    </row>
    <row r="265" spans="1:5" ht="12.75">
      <c r="A265" s="35" t="s">
        <v>56</v>
      </c>
      <c r="E265" s="39" t="s">
        <v>4979</v>
      </c>
    </row>
    <row r="266" spans="1:5" ht="12.75">
      <c r="A266" s="35" t="s">
        <v>57</v>
      </c>
      <c r="E266" s="40" t="s">
        <v>5</v>
      </c>
    </row>
    <row r="267" spans="1:5" ht="12.75">
      <c r="A267" t="s">
        <v>58</v>
      </c>
      <c r="E267" s="39" t="s">
        <v>5</v>
      </c>
    </row>
    <row r="268" spans="1:16" ht="25.5">
      <c r="A268" t="s">
        <v>50</v>
      </c>
      <c s="34" t="s">
        <v>983</v>
      </c>
      <c s="34" t="s">
        <v>4990</v>
      </c>
      <c s="35" t="s">
        <v>5</v>
      </c>
      <c s="6" t="s">
        <v>4991</v>
      </c>
      <c s="36" t="s">
        <v>108</v>
      </c>
      <c s="37">
        <v>8</v>
      </c>
      <c s="36">
        <v>0</v>
      </c>
      <c s="36">
        <f>ROUND(G268*H268,6)</f>
      </c>
      <c r="L268" s="38">
        <v>0</v>
      </c>
      <c s="32">
        <f>ROUND(ROUND(L268,2)*ROUND(G268,3),2)</f>
      </c>
      <c s="36" t="s">
        <v>55</v>
      </c>
      <c>
        <f>(M268*21)/100</f>
      </c>
      <c t="s">
        <v>28</v>
      </c>
    </row>
    <row r="269" spans="1:5" ht="25.5">
      <c r="A269" s="35" t="s">
        <v>56</v>
      </c>
      <c r="E269" s="39" t="s">
        <v>4991</v>
      </c>
    </row>
    <row r="270" spans="1:5" ht="12.75">
      <c r="A270" s="35" t="s">
        <v>57</v>
      </c>
      <c r="E270" s="40" t="s">
        <v>5</v>
      </c>
    </row>
    <row r="271" spans="1:5" ht="12.75">
      <c r="A271" t="s">
        <v>58</v>
      </c>
      <c r="E271" s="39" t="s">
        <v>5</v>
      </c>
    </row>
    <row r="272" spans="1:16" ht="12.75">
      <c r="A272" t="s">
        <v>50</v>
      </c>
      <c s="34" t="s">
        <v>998</v>
      </c>
      <c s="34" t="s">
        <v>4992</v>
      </c>
      <c s="35" t="s">
        <v>5</v>
      </c>
      <c s="6" t="s">
        <v>4993</v>
      </c>
      <c s="36" t="s">
        <v>108</v>
      </c>
      <c s="37">
        <v>4</v>
      </c>
      <c s="36">
        <v>0</v>
      </c>
      <c s="36">
        <f>ROUND(G272*H272,6)</f>
      </c>
      <c r="L272" s="38">
        <v>0</v>
      </c>
      <c s="32">
        <f>ROUND(ROUND(L272,2)*ROUND(G272,3),2)</f>
      </c>
      <c s="36" t="s">
        <v>55</v>
      </c>
      <c>
        <f>(M272*21)/100</f>
      </c>
      <c t="s">
        <v>28</v>
      </c>
    </row>
    <row r="273" spans="1:5" ht="12.75">
      <c r="A273" s="35" t="s">
        <v>56</v>
      </c>
      <c r="E273" s="39" t="s">
        <v>4993</v>
      </c>
    </row>
    <row r="274" spans="1:5" ht="12.75">
      <c r="A274" s="35" t="s">
        <v>57</v>
      </c>
      <c r="E274" s="40" t="s">
        <v>5</v>
      </c>
    </row>
    <row r="275" spans="1:5" ht="12.75">
      <c r="A275" t="s">
        <v>58</v>
      </c>
      <c r="E275" s="39" t="s">
        <v>5</v>
      </c>
    </row>
    <row r="276" spans="1:16" ht="12.75">
      <c r="A276" t="s">
        <v>50</v>
      </c>
      <c s="34" t="s">
        <v>1002</v>
      </c>
      <c s="34" t="s">
        <v>4994</v>
      </c>
      <c s="35" t="s">
        <v>5</v>
      </c>
      <c s="6" t="s">
        <v>4902</v>
      </c>
      <c s="36" t="s">
        <v>108</v>
      </c>
      <c s="37">
        <v>4</v>
      </c>
      <c s="36">
        <v>0</v>
      </c>
      <c s="36">
        <f>ROUND(G276*H276,6)</f>
      </c>
      <c r="L276" s="38">
        <v>0</v>
      </c>
      <c s="32">
        <f>ROUND(ROUND(L276,2)*ROUND(G276,3),2)</f>
      </c>
      <c s="36" t="s">
        <v>55</v>
      </c>
      <c>
        <f>(M276*21)/100</f>
      </c>
      <c t="s">
        <v>28</v>
      </c>
    </row>
    <row r="277" spans="1:5" ht="12.75">
      <c r="A277" s="35" t="s">
        <v>56</v>
      </c>
      <c r="E277" s="39" t="s">
        <v>4902</v>
      </c>
    </row>
    <row r="278" spans="1:5" ht="12.75">
      <c r="A278" s="35" t="s">
        <v>57</v>
      </c>
      <c r="E278" s="40" t="s">
        <v>5</v>
      </c>
    </row>
    <row r="279" spans="1:5" ht="12.75">
      <c r="A279" t="s">
        <v>58</v>
      </c>
      <c r="E279" s="39" t="s">
        <v>5</v>
      </c>
    </row>
    <row r="280" spans="1:16" ht="25.5">
      <c r="A280" t="s">
        <v>50</v>
      </c>
      <c s="34" t="s">
        <v>1005</v>
      </c>
      <c s="34" t="s">
        <v>4995</v>
      </c>
      <c s="35" t="s">
        <v>5</v>
      </c>
      <c s="6" t="s">
        <v>4996</v>
      </c>
      <c s="36" t="s">
        <v>108</v>
      </c>
      <c s="37">
        <v>2</v>
      </c>
      <c s="36">
        <v>0</v>
      </c>
      <c s="36">
        <f>ROUND(G280*H280,6)</f>
      </c>
      <c r="L280" s="38">
        <v>0</v>
      </c>
      <c s="32">
        <f>ROUND(ROUND(L280,2)*ROUND(G280,3),2)</f>
      </c>
      <c s="36" t="s">
        <v>55</v>
      </c>
      <c>
        <f>(M280*21)/100</f>
      </c>
      <c t="s">
        <v>28</v>
      </c>
    </row>
    <row r="281" spans="1:5" ht="25.5">
      <c r="A281" s="35" t="s">
        <v>56</v>
      </c>
      <c r="E281" s="39" t="s">
        <v>4996</v>
      </c>
    </row>
    <row r="282" spans="1:5" ht="12.75">
      <c r="A282" s="35" t="s">
        <v>57</v>
      </c>
      <c r="E282" s="40" t="s">
        <v>5</v>
      </c>
    </row>
    <row r="283" spans="1:5" ht="12.75">
      <c r="A283" t="s">
        <v>58</v>
      </c>
      <c r="E283" s="39" t="s">
        <v>5</v>
      </c>
    </row>
    <row r="284" spans="1:16" ht="25.5">
      <c r="A284" t="s">
        <v>50</v>
      </c>
      <c s="34" t="s">
        <v>1008</v>
      </c>
      <c s="34" t="s">
        <v>4997</v>
      </c>
      <c s="35" t="s">
        <v>5</v>
      </c>
      <c s="6" t="s">
        <v>4908</v>
      </c>
      <c s="36" t="s">
        <v>4909</v>
      </c>
      <c s="37">
        <v>9</v>
      </c>
      <c s="36">
        <v>0</v>
      </c>
      <c s="36">
        <f>ROUND(G284*H284,6)</f>
      </c>
      <c r="L284" s="38">
        <v>0</v>
      </c>
      <c s="32">
        <f>ROUND(ROUND(L284,2)*ROUND(G284,3),2)</f>
      </c>
      <c s="36" t="s">
        <v>55</v>
      </c>
      <c>
        <f>(M284*21)/100</f>
      </c>
      <c t="s">
        <v>28</v>
      </c>
    </row>
    <row r="285" spans="1:5" ht="38.25">
      <c r="A285" s="35" t="s">
        <v>56</v>
      </c>
      <c r="E285" s="39" t="s">
        <v>4910</v>
      </c>
    </row>
    <row r="286" spans="1:5" ht="12.75">
      <c r="A286" s="35" t="s">
        <v>57</v>
      </c>
      <c r="E286" s="40" t="s">
        <v>5</v>
      </c>
    </row>
    <row r="287" spans="1:5" ht="12.75">
      <c r="A287" t="s">
        <v>58</v>
      </c>
      <c r="E287" s="39" t="s">
        <v>5</v>
      </c>
    </row>
    <row r="288" spans="1:16" ht="12.75">
      <c r="A288" t="s">
        <v>50</v>
      </c>
      <c s="34" t="s">
        <v>1012</v>
      </c>
      <c s="34" t="s">
        <v>4998</v>
      </c>
      <c s="35" t="s">
        <v>5</v>
      </c>
      <c s="6" t="s">
        <v>4999</v>
      </c>
      <c s="36" t="s">
        <v>108</v>
      </c>
      <c s="37">
        <v>4</v>
      </c>
      <c s="36">
        <v>0</v>
      </c>
      <c s="36">
        <f>ROUND(G288*H288,6)</f>
      </c>
      <c r="L288" s="38">
        <v>0</v>
      </c>
      <c s="32">
        <f>ROUND(ROUND(L288,2)*ROUND(G288,3),2)</f>
      </c>
      <c s="36" t="s">
        <v>55</v>
      </c>
      <c>
        <f>(M288*21)/100</f>
      </c>
      <c t="s">
        <v>28</v>
      </c>
    </row>
    <row r="289" spans="1:5" ht="12.75">
      <c r="A289" s="35" t="s">
        <v>56</v>
      </c>
      <c r="E289" s="39" t="s">
        <v>4999</v>
      </c>
    </row>
    <row r="290" spans="1:5" ht="12.75">
      <c r="A290" s="35" t="s">
        <v>57</v>
      </c>
      <c r="E290" s="40" t="s">
        <v>5</v>
      </c>
    </row>
    <row r="291" spans="1:5" ht="12.75">
      <c r="A291" t="s">
        <v>58</v>
      </c>
      <c r="E291" s="39" t="s">
        <v>5</v>
      </c>
    </row>
    <row r="292" spans="1:16" ht="12.75">
      <c r="A292" t="s">
        <v>50</v>
      </c>
      <c s="34" t="s">
        <v>1015</v>
      </c>
      <c s="34" t="s">
        <v>5000</v>
      </c>
      <c s="35" t="s">
        <v>5</v>
      </c>
      <c s="6" t="s">
        <v>4938</v>
      </c>
      <c s="36" t="s">
        <v>4909</v>
      </c>
      <c s="37">
        <v>68</v>
      </c>
      <c s="36">
        <v>0</v>
      </c>
      <c s="36">
        <f>ROUND(G292*H292,6)</f>
      </c>
      <c r="L292" s="38">
        <v>0</v>
      </c>
      <c s="32">
        <f>ROUND(ROUND(L292,2)*ROUND(G292,3),2)</f>
      </c>
      <c s="36" t="s">
        <v>55</v>
      </c>
      <c>
        <f>(M292*21)/100</f>
      </c>
      <c t="s">
        <v>28</v>
      </c>
    </row>
    <row r="293" spans="1:5" ht="12.75">
      <c r="A293" s="35" t="s">
        <v>56</v>
      </c>
      <c r="E293" s="39" t="s">
        <v>4938</v>
      </c>
    </row>
    <row r="294" spans="1:5" ht="12.75">
      <c r="A294" s="35" t="s">
        <v>57</v>
      </c>
      <c r="E294" s="40" t="s">
        <v>5</v>
      </c>
    </row>
    <row r="295" spans="1:5" ht="12.75">
      <c r="A295" t="s">
        <v>58</v>
      </c>
      <c r="E295" s="39" t="s">
        <v>5</v>
      </c>
    </row>
    <row r="296" spans="1:16" ht="12.75">
      <c r="A296" t="s">
        <v>50</v>
      </c>
      <c s="34" t="s">
        <v>1019</v>
      </c>
      <c s="34" t="s">
        <v>5001</v>
      </c>
      <c s="35" t="s">
        <v>5</v>
      </c>
      <c s="6" t="s">
        <v>4946</v>
      </c>
      <c s="36" t="s">
        <v>74</v>
      </c>
      <c s="37">
        <v>5</v>
      </c>
      <c s="36">
        <v>0</v>
      </c>
      <c s="36">
        <f>ROUND(G296*H296,6)</f>
      </c>
      <c r="L296" s="38">
        <v>0</v>
      </c>
      <c s="32">
        <f>ROUND(ROUND(L296,2)*ROUND(G296,3),2)</f>
      </c>
      <c s="36" t="s">
        <v>55</v>
      </c>
      <c>
        <f>(M296*21)/100</f>
      </c>
      <c t="s">
        <v>28</v>
      </c>
    </row>
    <row r="297" spans="1:5" ht="12.75">
      <c r="A297" s="35" t="s">
        <v>56</v>
      </c>
      <c r="E297" s="39" t="s">
        <v>4946</v>
      </c>
    </row>
    <row r="298" spans="1:5" ht="12.75">
      <c r="A298" s="35" t="s">
        <v>57</v>
      </c>
      <c r="E298" s="40" t="s">
        <v>5</v>
      </c>
    </row>
    <row r="299" spans="1:5" ht="12.75">
      <c r="A299" t="s">
        <v>58</v>
      </c>
      <c r="E299" s="39" t="s">
        <v>5</v>
      </c>
    </row>
    <row r="300" spans="1:16" ht="25.5">
      <c r="A300" t="s">
        <v>50</v>
      </c>
      <c s="34" t="s">
        <v>1023</v>
      </c>
      <c s="34" t="s">
        <v>5002</v>
      </c>
      <c s="35" t="s">
        <v>5</v>
      </c>
      <c s="6" t="s">
        <v>5003</v>
      </c>
      <c s="36" t="s">
        <v>74</v>
      </c>
      <c s="37">
        <v>45</v>
      </c>
      <c s="36">
        <v>0</v>
      </c>
      <c s="36">
        <f>ROUND(G300*H300,6)</f>
      </c>
      <c r="L300" s="38">
        <v>0</v>
      </c>
      <c s="32">
        <f>ROUND(ROUND(L300,2)*ROUND(G300,3),2)</f>
      </c>
      <c s="36" t="s">
        <v>55</v>
      </c>
      <c>
        <f>(M300*21)/100</f>
      </c>
      <c t="s">
        <v>28</v>
      </c>
    </row>
    <row r="301" spans="1:5" ht="25.5">
      <c r="A301" s="35" t="s">
        <v>56</v>
      </c>
      <c r="E301" s="39" t="s">
        <v>5003</v>
      </c>
    </row>
    <row r="302" spans="1:5" ht="12.75">
      <c r="A302" s="35" t="s">
        <v>57</v>
      </c>
      <c r="E302" s="40" t="s">
        <v>5</v>
      </c>
    </row>
    <row r="303" spans="1:5" ht="12.75">
      <c r="A303" t="s">
        <v>58</v>
      </c>
      <c r="E303" s="39" t="s">
        <v>5</v>
      </c>
    </row>
    <row r="304" spans="1:16" ht="12.75">
      <c r="A304" t="s">
        <v>50</v>
      </c>
      <c s="34" t="s">
        <v>1028</v>
      </c>
      <c s="34" t="s">
        <v>5004</v>
      </c>
      <c s="35" t="s">
        <v>5</v>
      </c>
      <c s="6" t="s">
        <v>4948</v>
      </c>
      <c s="36" t="s">
        <v>74</v>
      </c>
      <c s="37">
        <v>4</v>
      </c>
      <c s="36">
        <v>0</v>
      </c>
      <c s="36">
        <f>ROUND(G304*H304,6)</f>
      </c>
      <c r="L304" s="38">
        <v>0</v>
      </c>
      <c s="32">
        <f>ROUND(ROUND(L304,2)*ROUND(G304,3),2)</f>
      </c>
      <c s="36" t="s">
        <v>55</v>
      </c>
      <c>
        <f>(M304*21)/100</f>
      </c>
      <c t="s">
        <v>28</v>
      </c>
    </row>
    <row r="305" spans="1:5" ht="12.75">
      <c r="A305" s="35" t="s">
        <v>56</v>
      </c>
      <c r="E305" s="39" t="s">
        <v>4948</v>
      </c>
    </row>
    <row r="306" spans="1:5" ht="12.75">
      <c r="A306" s="35" t="s">
        <v>57</v>
      </c>
      <c r="E306" s="40" t="s">
        <v>5</v>
      </c>
    </row>
    <row r="307" spans="1:5" ht="12.75">
      <c r="A307" t="s">
        <v>58</v>
      </c>
      <c r="E307" s="39" t="s">
        <v>5</v>
      </c>
    </row>
    <row r="308" spans="1:16" ht="12.75">
      <c r="A308" t="s">
        <v>50</v>
      </c>
      <c s="34" t="s">
        <v>1031</v>
      </c>
      <c s="34" t="s">
        <v>5005</v>
      </c>
      <c s="35" t="s">
        <v>5</v>
      </c>
      <c s="6" t="s">
        <v>4950</v>
      </c>
      <c s="36" t="s">
        <v>4909</v>
      </c>
      <c s="37">
        <v>8</v>
      </c>
      <c s="36">
        <v>0</v>
      </c>
      <c s="36">
        <f>ROUND(G308*H308,6)</f>
      </c>
      <c r="L308" s="38">
        <v>0</v>
      </c>
      <c s="32">
        <f>ROUND(ROUND(L308,2)*ROUND(G308,3),2)</f>
      </c>
      <c s="36" t="s">
        <v>55</v>
      </c>
      <c>
        <f>(M308*21)/100</f>
      </c>
      <c t="s">
        <v>28</v>
      </c>
    </row>
    <row r="309" spans="1:5" ht="12.75">
      <c r="A309" s="35" t="s">
        <v>56</v>
      </c>
      <c r="E309" s="39" t="s">
        <v>4950</v>
      </c>
    </row>
    <row r="310" spans="1:5" ht="12.75">
      <c r="A310" s="35" t="s">
        <v>57</v>
      </c>
      <c r="E310" s="40" t="s">
        <v>5</v>
      </c>
    </row>
    <row r="311" spans="1:5" ht="12.75">
      <c r="A311" t="s">
        <v>58</v>
      </c>
      <c r="E311" s="39" t="s">
        <v>5</v>
      </c>
    </row>
    <row r="312" spans="1:16" ht="25.5">
      <c r="A312" t="s">
        <v>50</v>
      </c>
      <c s="34" t="s">
        <v>1036</v>
      </c>
      <c s="34" t="s">
        <v>5006</v>
      </c>
      <c s="35" t="s">
        <v>5</v>
      </c>
      <c s="6" t="s">
        <v>4952</v>
      </c>
      <c s="36" t="s">
        <v>124</v>
      </c>
      <c s="37">
        <v>1</v>
      </c>
      <c s="36">
        <v>0</v>
      </c>
      <c s="36">
        <f>ROUND(G312*H312,6)</f>
      </c>
      <c r="L312" s="38">
        <v>0</v>
      </c>
      <c s="32">
        <f>ROUND(ROUND(L312,2)*ROUND(G312,3),2)</f>
      </c>
      <c s="36" t="s">
        <v>55</v>
      </c>
      <c>
        <f>(M312*21)/100</f>
      </c>
      <c t="s">
        <v>28</v>
      </c>
    </row>
    <row r="313" spans="1:5" ht="51">
      <c r="A313" s="35" t="s">
        <v>56</v>
      </c>
      <c r="E313" s="39" t="s">
        <v>4953</v>
      </c>
    </row>
    <row r="314" spans="1:5" ht="12.75">
      <c r="A314" s="35" t="s">
        <v>57</v>
      </c>
      <c r="E314" s="40" t="s">
        <v>5</v>
      </c>
    </row>
    <row r="315" spans="1:5" ht="12.75">
      <c r="A315" t="s">
        <v>58</v>
      </c>
      <c r="E315" s="39" t="s">
        <v>5</v>
      </c>
    </row>
    <row r="316" spans="1:13" ht="12.75">
      <c r="A316" t="s">
        <v>47</v>
      </c>
      <c r="C316" s="31" t="s">
        <v>26</v>
      </c>
      <c r="E316" s="33" t="s">
        <v>5007</v>
      </c>
      <c r="J316" s="32">
        <f>0</f>
      </c>
      <c s="32">
        <f>0</f>
      </c>
      <c s="32">
        <f>0+L317+L321+L325+L329+L333+L337+L341+L345+L349+L353+L357+L361+L365+L369+L373+L377+L381+L385+L389+L393+L397+L401+L405+L409+L413+L417+L421+L425+L429+L433+L437+L441</f>
      </c>
      <c s="32">
        <f>0+M317+M321+M325+M329+M333+M337+M341+M345+M349+M353+M357+M361+M365+M369+M373+M377+M381+M385+M389+M393+M397+M401+M405+M409+M413+M417+M421+M425+M429+M433+M437+M441</f>
      </c>
    </row>
    <row r="317" spans="1:16" ht="25.5">
      <c r="A317" t="s">
        <v>50</v>
      </c>
      <c s="34" t="s">
        <v>1040</v>
      </c>
      <c s="34" t="s">
        <v>5008</v>
      </c>
      <c s="35" t="s">
        <v>5</v>
      </c>
      <c s="6" t="s">
        <v>4981</v>
      </c>
      <c s="36" t="s">
        <v>108</v>
      </c>
      <c s="37">
        <v>1</v>
      </c>
      <c s="36">
        <v>0</v>
      </c>
      <c s="36">
        <f>ROUND(G317*H317,6)</f>
      </c>
      <c r="L317" s="38">
        <v>0</v>
      </c>
      <c s="32">
        <f>ROUND(ROUND(L317,2)*ROUND(G317,3),2)</f>
      </c>
      <c s="36" t="s">
        <v>55</v>
      </c>
      <c>
        <f>(M317*21)/100</f>
      </c>
      <c t="s">
        <v>28</v>
      </c>
    </row>
    <row r="318" spans="1:5" ht="25.5">
      <c r="A318" s="35" t="s">
        <v>56</v>
      </c>
      <c r="E318" s="39" t="s">
        <v>4981</v>
      </c>
    </row>
    <row r="319" spans="1:5" ht="12.75">
      <c r="A319" s="35" t="s">
        <v>57</v>
      </c>
      <c r="E319" s="40" t="s">
        <v>5</v>
      </c>
    </row>
    <row r="320" spans="1:5" ht="12.75">
      <c r="A320" t="s">
        <v>58</v>
      </c>
      <c r="E320" s="39" t="s">
        <v>5</v>
      </c>
    </row>
    <row r="321" spans="1:16" ht="12.75">
      <c r="A321" t="s">
        <v>50</v>
      </c>
      <c s="34" t="s">
        <v>1044</v>
      </c>
      <c s="34" t="s">
        <v>5009</v>
      </c>
      <c s="35" t="s">
        <v>5</v>
      </c>
      <c s="6" t="s">
        <v>4967</v>
      </c>
      <c s="36" t="s">
        <v>124</v>
      </c>
      <c s="37">
        <v>1</v>
      </c>
      <c s="36">
        <v>0</v>
      </c>
      <c s="36">
        <f>ROUND(G321*H321,6)</f>
      </c>
      <c r="L321" s="38">
        <v>0</v>
      </c>
      <c s="32">
        <f>ROUND(ROUND(L321,2)*ROUND(G321,3),2)</f>
      </c>
      <c s="36" t="s">
        <v>55</v>
      </c>
      <c>
        <f>(M321*21)/100</f>
      </c>
      <c t="s">
        <v>28</v>
      </c>
    </row>
    <row r="322" spans="1:5" ht="12.75">
      <c r="A322" s="35" t="s">
        <v>56</v>
      </c>
      <c r="E322" s="39" t="s">
        <v>4967</v>
      </c>
    </row>
    <row r="323" spans="1:5" ht="12.75">
      <c r="A323" s="35" t="s">
        <v>57</v>
      </c>
      <c r="E323" s="40" t="s">
        <v>5</v>
      </c>
    </row>
    <row r="324" spans="1:5" ht="12.75">
      <c r="A324" t="s">
        <v>58</v>
      </c>
      <c r="E324" s="39" t="s">
        <v>5</v>
      </c>
    </row>
    <row r="325" spans="1:16" ht="12.75">
      <c r="A325" t="s">
        <v>50</v>
      </c>
      <c s="34" t="s">
        <v>1048</v>
      </c>
      <c s="34" t="s">
        <v>5010</v>
      </c>
      <c s="35" t="s">
        <v>5</v>
      </c>
      <c s="6" t="s">
        <v>4969</v>
      </c>
      <c s="36" t="s">
        <v>124</v>
      </c>
      <c s="37">
        <v>1</v>
      </c>
      <c s="36">
        <v>0</v>
      </c>
      <c s="36">
        <f>ROUND(G325*H325,6)</f>
      </c>
      <c r="L325" s="38">
        <v>0</v>
      </c>
      <c s="32">
        <f>ROUND(ROUND(L325,2)*ROUND(G325,3),2)</f>
      </c>
      <c s="36" t="s">
        <v>55</v>
      </c>
      <c>
        <f>(M325*21)/100</f>
      </c>
      <c t="s">
        <v>28</v>
      </c>
    </row>
    <row r="326" spans="1:5" ht="12.75">
      <c r="A326" s="35" t="s">
        <v>56</v>
      </c>
      <c r="E326" s="39" t="s">
        <v>4969</v>
      </c>
    </row>
    <row r="327" spans="1:5" ht="12.75">
      <c r="A327" s="35" t="s">
        <v>57</v>
      </c>
      <c r="E327" s="40" t="s">
        <v>5</v>
      </c>
    </row>
    <row r="328" spans="1:5" ht="12.75">
      <c r="A328" t="s">
        <v>58</v>
      </c>
      <c r="E328" s="39" t="s">
        <v>5</v>
      </c>
    </row>
    <row r="329" spans="1:16" ht="12.75">
      <c r="A329" t="s">
        <v>50</v>
      </c>
      <c s="34" t="s">
        <v>1051</v>
      </c>
      <c s="34" t="s">
        <v>5011</v>
      </c>
      <c s="35" t="s">
        <v>5</v>
      </c>
      <c s="6" t="s">
        <v>4971</v>
      </c>
      <c s="36" t="s">
        <v>4909</v>
      </c>
      <c s="37">
        <v>37</v>
      </c>
      <c s="36">
        <v>0</v>
      </c>
      <c s="36">
        <f>ROUND(G329*H329,6)</f>
      </c>
      <c r="L329" s="38">
        <v>0</v>
      </c>
      <c s="32">
        <f>ROUND(ROUND(L329,2)*ROUND(G329,3),2)</f>
      </c>
      <c s="36" t="s">
        <v>55</v>
      </c>
      <c>
        <f>(M329*21)/100</f>
      </c>
      <c t="s">
        <v>28</v>
      </c>
    </row>
    <row r="330" spans="1:5" ht="12.75">
      <c r="A330" s="35" t="s">
        <v>56</v>
      </c>
      <c r="E330" s="39" t="s">
        <v>4971</v>
      </c>
    </row>
    <row r="331" spans="1:5" ht="12.75">
      <c r="A331" s="35" t="s">
        <v>57</v>
      </c>
      <c r="E331" s="40" t="s">
        <v>5</v>
      </c>
    </row>
    <row r="332" spans="1:5" ht="12.75">
      <c r="A332" t="s">
        <v>58</v>
      </c>
      <c r="E332" s="39" t="s">
        <v>5</v>
      </c>
    </row>
    <row r="333" spans="1:16" ht="12.75">
      <c r="A333" t="s">
        <v>50</v>
      </c>
      <c s="34" t="s">
        <v>1054</v>
      </c>
      <c s="34" t="s">
        <v>5012</v>
      </c>
      <c s="35" t="s">
        <v>5</v>
      </c>
      <c s="6" t="s">
        <v>4973</v>
      </c>
      <c s="36" t="s">
        <v>4909</v>
      </c>
      <c s="37">
        <v>2</v>
      </c>
      <c s="36">
        <v>0</v>
      </c>
      <c s="36">
        <f>ROUND(G333*H333,6)</f>
      </c>
      <c r="L333" s="38">
        <v>0</v>
      </c>
      <c s="32">
        <f>ROUND(ROUND(L333,2)*ROUND(G333,3),2)</f>
      </c>
      <c s="36" t="s">
        <v>55</v>
      </c>
      <c>
        <f>(M333*21)/100</f>
      </c>
      <c t="s">
        <v>28</v>
      </c>
    </row>
    <row r="334" spans="1:5" ht="12.75">
      <c r="A334" s="35" t="s">
        <v>56</v>
      </c>
      <c r="E334" s="39" t="s">
        <v>4973</v>
      </c>
    </row>
    <row r="335" spans="1:5" ht="12.75">
      <c r="A335" s="35" t="s">
        <v>57</v>
      </c>
      <c r="E335" s="40" t="s">
        <v>5</v>
      </c>
    </row>
    <row r="336" spans="1:5" ht="12.75">
      <c r="A336" t="s">
        <v>58</v>
      </c>
      <c r="E336" s="39" t="s">
        <v>5</v>
      </c>
    </row>
    <row r="337" spans="1:16" ht="25.5">
      <c r="A337" t="s">
        <v>50</v>
      </c>
      <c s="34" t="s">
        <v>1057</v>
      </c>
      <c s="34" t="s">
        <v>5013</v>
      </c>
      <c s="35" t="s">
        <v>5</v>
      </c>
      <c s="6" t="s">
        <v>5014</v>
      </c>
      <c s="36" t="s">
        <v>108</v>
      </c>
      <c s="37">
        <v>1</v>
      </c>
      <c s="36">
        <v>0</v>
      </c>
      <c s="36">
        <f>ROUND(G337*H337,6)</f>
      </c>
      <c r="L337" s="38">
        <v>0</v>
      </c>
      <c s="32">
        <f>ROUND(ROUND(L337,2)*ROUND(G337,3),2)</f>
      </c>
      <c s="36" t="s">
        <v>55</v>
      </c>
      <c>
        <f>(M337*21)/100</f>
      </c>
      <c t="s">
        <v>28</v>
      </c>
    </row>
    <row r="338" spans="1:5" ht="25.5">
      <c r="A338" s="35" t="s">
        <v>56</v>
      </c>
      <c r="E338" s="39" t="s">
        <v>5014</v>
      </c>
    </row>
    <row r="339" spans="1:5" ht="12.75">
      <c r="A339" s="35" t="s">
        <v>57</v>
      </c>
      <c r="E339" s="40" t="s">
        <v>5</v>
      </c>
    </row>
    <row r="340" spans="1:5" ht="12.75">
      <c r="A340" t="s">
        <v>58</v>
      </c>
      <c r="E340" s="39" t="s">
        <v>5</v>
      </c>
    </row>
    <row r="341" spans="1:16" ht="12.75">
      <c r="A341" t="s">
        <v>50</v>
      </c>
      <c s="34" t="s">
        <v>1060</v>
      </c>
      <c s="34" t="s">
        <v>5015</v>
      </c>
      <c s="35" t="s">
        <v>5</v>
      </c>
      <c s="6" t="s">
        <v>4977</v>
      </c>
      <c s="36" t="s">
        <v>108</v>
      </c>
      <c s="37">
        <v>1</v>
      </c>
      <c s="36">
        <v>0</v>
      </c>
      <c s="36">
        <f>ROUND(G341*H341,6)</f>
      </c>
      <c r="L341" s="38">
        <v>0</v>
      </c>
      <c s="32">
        <f>ROUND(ROUND(L341,2)*ROUND(G341,3),2)</f>
      </c>
      <c s="36" t="s">
        <v>55</v>
      </c>
      <c>
        <f>(M341*21)/100</f>
      </c>
      <c t="s">
        <v>28</v>
      </c>
    </row>
    <row r="342" spans="1:5" ht="12.75">
      <c r="A342" s="35" t="s">
        <v>56</v>
      </c>
      <c r="E342" s="39" t="s">
        <v>4977</v>
      </c>
    </row>
    <row r="343" spans="1:5" ht="12.75">
      <c r="A343" s="35" t="s">
        <v>57</v>
      </c>
      <c r="E343" s="40" t="s">
        <v>5</v>
      </c>
    </row>
    <row r="344" spans="1:5" ht="12.75">
      <c r="A344" t="s">
        <v>58</v>
      </c>
      <c r="E344" s="39" t="s">
        <v>5</v>
      </c>
    </row>
    <row r="345" spans="1:16" ht="12.75">
      <c r="A345" t="s">
        <v>50</v>
      </c>
      <c s="34" t="s">
        <v>1064</v>
      </c>
      <c s="34" t="s">
        <v>5016</v>
      </c>
      <c s="35" t="s">
        <v>5</v>
      </c>
      <c s="6" t="s">
        <v>4979</v>
      </c>
      <c s="36" t="s">
        <v>108</v>
      </c>
      <c s="37">
        <v>1</v>
      </c>
      <c s="36">
        <v>0</v>
      </c>
      <c s="36">
        <f>ROUND(G345*H345,6)</f>
      </c>
      <c r="L345" s="38">
        <v>0</v>
      </c>
      <c s="32">
        <f>ROUND(ROUND(L345,2)*ROUND(G345,3),2)</f>
      </c>
      <c s="36" t="s">
        <v>55</v>
      </c>
      <c>
        <f>(M345*21)/100</f>
      </c>
      <c t="s">
        <v>28</v>
      </c>
    </row>
    <row r="346" spans="1:5" ht="12.75">
      <c r="A346" s="35" t="s">
        <v>56</v>
      </c>
      <c r="E346" s="39" t="s">
        <v>4979</v>
      </c>
    </row>
    <row r="347" spans="1:5" ht="12.75">
      <c r="A347" s="35" t="s">
        <v>57</v>
      </c>
      <c r="E347" s="40" t="s">
        <v>5</v>
      </c>
    </row>
    <row r="348" spans="1:5" ht="12.75">
      <c r="A348" t="s">
        <v>58</v>
      </c>
      <c r="E348" s="39" t="s">
        <v>5</v>
      </c>
    </row>
    <row r="349" spans="1:16" ht="25.5">
      <c r="A349" t="s">
        <v>50</v>
      </c>
      <c s="34" t="s">
        <v>1067</v>
      </c>
      <c s="34" t="s">
        <v>5017</v>
      </c>
      <c s="35" t="s">
        <v>5</v>
      </c>
      <c s="6" t="s">
        <v>4981</v>
      </c>
      <c s="36" t="s">
        <v>108</v>
      </c>
      <c s="37">
        <v>1</v>
      </c>
      <c s="36">
        <v>0</v>
      </c>
      <c s="36">
        <f>ROUND(G349*H349,6)</f>
      </c>
      <c r="L349" s="38">
        <v>0</v>
      </c>
      <c s="32">
        <f>ROUND(ROUND(L349,2)*ROUND(G349,3),2)</f>
      </c>
      <c s="36" t="s">
        <v>55</v>
      </c>
      <c>
        <f>(M349*21)/100</f>
      </c>
      <c t="s">
        <v>28</v>
      </c>
    </row>
    <row r="350" spans="1:5" ht="25.5">
      <c r="A350" s="35" t="s">
        <v>56</v>
      </c>
      <c r="E350" s="39" t="s">
        <v>4981</v>
      </c>
    </row>
    <row r="351" spans="1:5" ht="12.75">
      <c r="A351" s="35" t="s">
        <v>57</v>
      </c>
      <c r="E351" s="40" t="s">
        <v>5</v>
      </c>
    </row>
    <row r="352" spans="1:5" ht="12.75">
      <c r="A352" t="s">
        <v>58</v>
      </c>
      <c r="E352" s="39" t="s">
        <v>5</v>
      </c>
    </row>
    <row r="353" spans="1:16" ht="12.75">
      <c r="A353" t="s">
        <v>50</v>
      </c>
      <c s="34" t="s">
        <v>1070</v>
      </c>
      <c s="34" t="s">
        <v>5018</v>
      </c>
      <c s="35" t="s">
        <v>5</v>
      </c>
      <c s="6" t="s">
        <v>4967</v>
      </c>
      <c s="36" t="s">
        <v>108</v>
      </c>
      <c s="37">
        <v>1</v>
      </c>
      <c s="36">
        <v>0</v>
      </c>
      <c s="36">
        <f>ROUND(G353*H353,6)</f>
      </c>
      <c r="L353" s="38">
        <v>0</v>
      </c>
      <c s="32">
        <f>ROUND(ROUND(L353,2)*ROUND(G353,3),2)</f>
      </c>
      <c s="36" t="s">
        <v>55</v>
      </c>
      <c>
        <f>(M353*21)/100</f>
      </c>
      <c t="s">
        <v>28</v>
      </c>
    </row>
    <row r="354" spans="1:5" ht="12.75">
      <c r="A354" s="35" t="s">
        <v>56</v>
      </c>
      <c r="E354" s="39" t="s">
        <v>4967</v>
      </c>
    </row>
    <row r="355" spans="1:5" ht="12.75">
      <c r="A355" s="35" t="s">
        <v>57</v>
      </c>
      <c r="E355" s="40" t="s">
        <v>5</v>
      </c>
    </row>
    <row r="356" spans="1:5" ht="12.75">
      <c r="A356" t="s">
        <v>58</v>
      </c>
      <c r="E356" s="39" t="s">
        <v>5</v>
      </c>
    </row>
    <row r="357" spans="1:16" ht="12.75">
      <c r="A357" t="s">
        <v>50</v>
      </c>
      <c s="34" t="s">
        <v>1074</v>
      </c>
      <c s="34" t="s">
        <v>5019</v>
      </c>
      <c s="35" t="s">
        <v>5</v>
      </c>
      <c s="6" t="s">
        <v>4969</v>
      </c>
      <c s="36" t="s">
        <v>108</v>
      </c>
      <c s="37">
        <v>1</v>
      </c>
      <c s="36">
        <v>0</v>
      </c>
      <c s="36">
        <f>ROUND(G357*H357,6)</f>
      </c>
      <c r="L357" s="38">
        <v>0</v>
      </c>
      <c s="32">
        <f>ROUND(ROUND(L357,2)*ROUND(G357,3),2)</f>
      </c>
      <c s="36" t="s">
        <v>55</v>
      </c>
      <c>
        <f>(M357*21)/100</f>
      </c>
      <c t="s">
        <v>28</v>
      </c>
    </row>
    <row r="358" spans="1:5" ht="12.75">
      <c r="A358" s="35" t="s">
        <v>56</v>
      </c>
      <c r="E358" s="39" t="s">
        <v>4969</v>
      </c>
    </row>
    <row r="359" spans="1:5" ht="12.75">
      <c r="A359" s="35" t="s">
        <v>57</v>
      </c>
      <c r="E359" s="40" t="s">
        <v>5</v>
      </c>
    </row>
    <row r="360" spans="1:5" ht="12.75">
      <c r="A360" t="s">
        <v>58</v>
      </c>
      <c r="E360" s="39" t="s">
        <v>5</v>
      </c>
    </row>
    <row r="361" spans="1:16" ht="12.75">
      <c r="A361" t="s">
        <v>50</v>
      </c>
      <c s="34" t="s">
        <v>1077</v>
      </c>
      <c s="34" t="s">
        <v>5020</v>
      </c>
      <c s="35" t="s">
        <v>5</v>
      </c>
      <c s="6" t="s">
        <v>4971</v>
      </c>
      <c s="36" t="s">
        <v>4909</v>
      </c>
      <c s="37">
        <v>41</v>
      </c>
      <c s="36">
        <v>0</v>
      </c>
      <c s="36">
        <f>ROUND(G361*H361,6)</f>
      </c>
      <c r="L361" s="38">
        <v>0</v>
      </c>
      <c s="32">
        <f>ROUND(ROUND(L361,2)*ROUND(G361,3),2)</f>
      </c>
      <c s="36" t="s">
        <v>55</v>
      </c>
      <c>
        <f>(M361*21)/100</f>
      </c>
      <c t="s">
        <v>28</v>
      </c>
    </row>
    <row r="362" spans="1:5" ht="12.75">
      <c r="A362" s="35" t="s">
        <v>56</v>
      </c>
      <c r="E362" s="39" t="s">
        <v>4971</v>
      </c>
    </row>
    <row r="363" spans="1:5" ht="12.75">
      <c r="A363" s="35" t="s">
        <v>57</v>
      </c>
      <c r="E363" s="40" t="s">
        <v>5</v>
      </c>
    </row>
    <row r="364" spans="1:5" ht="12.75">
      <c r="A364" t="s">
        <v>58</v>
      </c>
      <c r="E364" s="39" t="s">
        <v>5</v>
      </c>
    </row>
    <row r="365" spans="1:16" ht="25.5">
      <c r="A365" t="s">
        <v>50</v>
      </c>
      <c s="34" t="s">
        <v>1080</v>
      </c>
      <c s="34" t="s">
        <v>5021</v>
      </c>
      <c s="35" t="s">
        <v>5</v>
      </c>
      <c s="6" t="s">
        <v>5014</v>
      </c>
      <c s="36" t="s">
        <v>108</v>
      </c>
      <c s="37">
        <v>1</v>
      </c>
      <c s="36">
        <v>0</v>
      </c>
      <c s="36">
        <f>ROUND(G365*H365,6)</f>
      </c>
      <c r="L365" s="38">
        <v>0</v>
      </c>
      <c s="32">
        <f>ROUND(ROUND(L365,2)*ROUND(G365,3),2)</f>
      </c>
      <c s="36" t="s">
        <v>55</v>
      </c>
      <c>
        <f>(M365*21)/100</f>
      </c>
      <c t="s">
        <v>28</v>
      </c>
    </row>
    <row r="366" spans="1:5" ht="25.5">
      <c r="A366" s="35" t="s">
        <v>56</v>
      </c>
      <c r="E366" s="39" t="s">
        <v>5014</v>
      </c>
    </row>
    <row r="367" spans="1:5" ht="12.75">
      <c r="A367" s="35" t="s">
        <v>57</v>
      </c>
      <c r="E367" s="40" t="s">
        <v>5</v>
      </c>
    </row>
    <row r="368" spans="1:5" ht="12.75">
      <c r="A368" t="s">
        <v>58</v>
      </c>
      <c r="E368" s="39" t="s">
        <v>5</v>
      </c>
    </row>
    <row r="369" spans="1:16" ht="12.75">
      <c r="A369" t="s">
        <v>50</v>
      </c>
      <c s="34" t="s">
        <v>1083</v>
      </c>
      <c s="34" t="s">
        <v>5022</v>
      </c>
      <c s="35" t="s">
        <v>5</v>
      </c>
      <c s="6" t="s">
        <v>4977</v>
      </c>
      <c s="36" t="s">
        <v>108</v>
      </c>
      <c s="37">
        <v>1</v>
      </c>
      <c s="36">
        <v>0</v>
      </c>
      <c s="36">
        <f>ROUND(G369*H369,6)</f>
      </c>
      <c r="L369" s="38">
        <v>0</v>
      </c>
      <c s="32">
        <f>ROUND(ROUND(L369,2)*ROUND(G369,3),2)</f>
      </c>
      <c s="36" t="s">
        <v>55</v>
      </c>
      <c>
        <f>(M369*21)/100</f>
      </c>
      <c t="s">
        <v>28</v>
      </c>
    </row>
    <row r="370" spans="1:5" ht="12.75">
      <c r="A370" s="35" t="s">
        <v>56</v>
      </c>
      <c r="E370" s="39" t="s">
        <v>4977</v>
      </c>
    </row>
    <row r="371" spans="1:5" ht="12.75">
      <c r="A371" s="35" t="s">
        <v>57</v>
      </c>
      <c r="E371" s="40" t="s">
        <v>5</v>
      </c>
    </row>
    <row r="372" spans="1:5" ht="12.75">
      <c r="A372" t="s">
        <v>58</v>
      </c>
      <c r="E372" s="39" t="s">
        <v>5</v>
      </c>
    </row>
    <row r="373" spans="1:16" ht="12.75">
      <c r="A373" t="s">
        <v>50</v>
      </c>
      <c s="34" t="s">
        <v>1087</v>
      </c>
      <c s="34" t="s">
        <v>5023</v>
      </c>
      <c s="35" t="s">
        <v>5</v>
      </c>
      <c s="6" t="s">
        <v>4979</v>
      </c>
      <c s="36" t="s">
        <v>108</v>
      </c>
      <c s="37">
        <v>1</v>
      </c>
      <c s="36">
        <v>0</v>
      </c>
      <c s="36">
        <f>ROUND(G373*H373,6)</f>
      </c>
      <c r="L373" s="38">
        <v>0</v>
      </c>
      <c s="32">
        <f>ROUND(ROUND(L373,2)*ROUND(G373,3),2)</f>
      </c>
      <c s="36" t="s">
        <v>55</v>
      </c>
      <c>
        <f>(M373*21)/100</f>
      </c>
      <c t="s">
        <v>28</v>
      </c>
    </row>
    <row r="374" spans="1:5" ht="12.75">
      <c r="A374" s="35" t="s">
        <v>56</v>
      </c>
      <c r="E374" s="39" t="s">
        <v>4979</v>
      </c>
    </row>
    <row r="375" spans="1:5" ht="12.75">
      <c r="A375" s="35" t="s">
        <v>57</v>
      </c>
      <c r="E375" s="40" t="s">
        <v>5</v>
      </c>
    </row>
    <row r="376" spans="1:5" ht="12.75">
      <c r="A376" t="s">
        <v>58</v>
      </c>
      <c r="E376" s="39" t="s">
        <v>5</v>
      </c>
    </row>
    <row r="377" spans="1:16" ht="25.5">
      <c r="A377" t="s">
        <v>50</v>
      </c>
      <c s="34" t="s">
        <v>1090</v>
      </c>
      <c s="34" t="s">
        <v>5024</v>
      </c>
      <c s="35" t="s">
        <v>5</v>
      </c>
      <c s="6" t="s">
        <v>4965</v>
      </c>
      <c s="36" t="s">
        <v>108</v>
      </c>
      <c s="37">
        <v>1</v>
      </c>
      <c s="36">
        <v>0</v>
      </c>
      <c s="36">
        <f>ROUND(G377*H377,6)</f>
      </c>
      <c r="L377" s="38">
        <v>0</v>
      </c>
      <c s="32">
        <f>ROUND(ROUND(L377,2)*ROUND(G377,3),2)</f>
      </c>
      <c s="36" t="s">
        <v>55</v>
      </c>
      <c>
        <f>(M377*21)/100</f>
      </c>
      <c t="s">
        <v>28</v>
      </c>
    </row>
    <row r="378" spans="1:5" ht="25.5">
      <c r="A378" s="35" t="s">
        <v>56</v>
      </c>
      <c r="E378" s="39" t="s">
        <v>4965</v>
      </c>
    </row>
    <row r="379" spans="1:5" ht="12.75">
      <c r="A379" s="35" t="s">
        <v>57</v>
      </c>
      <c r="E379" s="40" t="s">
        <v>5</v>
      </c>
    </row>
    <row r="380" spans="1:5" ht="12.75">
      <c r="A380" t="s">
        <v>58</v>
      </c>
      <c r="E380" s="39" t="s">
        <v>5</v>
      </c>
    </row>
    <row r="381" spans="1:16" ht="12.75">
      <c r="A381" t="s">
        <v>50</v>
      </c>
      <c s="34" t="s">
        <v>1094</v>
      </c>
      <c s="34" t="s">
        <v>5025</v>
      </c>
      <c s="35" t="s">
        <v>5</v>
      </c>
      <c s="6" t="s">
        <v>4967</v>
      </c>
      <c s="36" t="s">
        <v>124</v>
      </c>
      <c s="37">
        <v>1</v>
      </c>
      <c s="36">
        <v>0</v>
      </c>
      <c s="36">
        <f>ROUND(G381*H381,6)</f>
      </c>
      <c r="L381" s="38">
        <v>0</v>
      </c>
      <c s="32">
        <f>ROUND(ROUND(L381,2)*ROUND(G381,3),2)</f>
      </c>
      <c s="36" t="s">
        <v>55</v>
      </c>
      <c>
        <f>(M381*21)/100</f>
      </c>
      <c t="s">
        <v>28</v>
      </c>
    </row>
    <row r="382" spans="1:5" ht="12.75">
      <c r="A382" s="35" t="s">
        <v>56</v>
      </c>
      <c r="E382" s="39" t="s">
        <v>4967</v>
      </c>
    </row>
    <row r="383" spans="1:5" ht="12.75">
      <c r="A383" s="35" t="s">
        <v>57</v>
      </c>
      <c r="E383" s="40" t="s">
        <v>5</v>
      </c>
    </row>
    <row r="384" spans="1:5" ht="12.75">
      <c r="A384" t="s">
        <v>58</v>
      </c>
      <c r="E384" s="39" t="s">
        <v>5</v>
      </c>
    </row>
    <row r="385" spans="1:16" ht="12.75">
      <c r="A385" t="s">
        <v>50</v>
      </c>
      <c s="34" t="s">
        <v>1097</v>
      </c>
      <c s="34" t="s">
        <v>5026</v>
      </c>
      <c s="35" t="s">
        <v>5</v>
      </c>
      <c s="6" t="s">
        <v>4969</v>
      </c>
      <c s="36" t="s">
        <v>124</v>
      </c>
      <c s="37">
        <v>1</v>
      </c>
      <c s="36">
        <v>0</v>
      </c>
      <c s="36">
        <f>ROUND(G385*H385,6)</f>
      </c>
      <c r="L385" s="38">
        <v>0</v>
      </c>
      <c s="32">
        <f>ROUND(ROUND(L385,2)*ROUND(G385,3),2)</f>
      </c>
      <c s="36" t="s">
        <v>55</v>
      </c>
      <c>
        <f>(M385*21)/100</f>
      </c>
      <c t="s">
        <v>28</v>
      </c>
    </row>
    <row r="386" spans="1:5" ht="12.75">
      <c r="A386" s="35" t="s">
        <v>56</v>
      </c>
      <c r="E386" s="39" t="s">
        <v>4969</v>
      </c>
    </row>
    <row r="387" spans="1:5" ht="12.75">
      <c r="A387" s="35" t="s">
        <v>57</v>
      </c>
      <c r="E387" s="40" t="s">
        <v>5</v>
      </c>
    </row>
    <row r="388" spans="1:5" ht="12.75">
      <c r="A388" t="s">
        <v>58</v>
      </c>
      <c r="E388" s="39" t="s">
        <v>5</v>
      </c>
    </row>
    <row r="389" spans="1:16" ht="12.75">
      <c r="A389" t="s">
        <v>50</v>
      </c>
      <c s="34" t="s">
        <v>1100</v>
      </c>
      <c s="34" t="s">
        <v>5027</v>
      </c>
      <c s="35" t="s">
        <v>5</v>
      </c>
      <c s="6" t="s">
        <v>4971</v>
      </c>
      <c s="36" t="s">
        <v>4909</v>
      </c>
      <c s="37">
        <v>42</v>
      </c>
      <c s="36">
        <v>0</v>
      </c>
      <c s="36">
        <f>ROUND(G389*H389,6)</f>
      </c>
      <c r="L389" s="38">
        <v>0</v>
      </c>
      <c s="32">
        <f>ROUND(ROUND(L389,2)*ROUND(G389,3),2)</f>
      </c>
      <c s="36" t="s">
        <v>55</v>
      </c>
      <c>
        <f>(M389*21)/100</f>
      </c>
      <c t="s">
        <v>28</v>
      </c>
    </row>
    <row r="390" spans="1:5" ht="12.75">
      <c r="A390" s="35" t="s">
        <v>56</v>
      </c>
      <c r="E390" s="39" t="s">
        <v>4971</v>
      </c>
    </row>
    <row r="391" spans="1:5" ht="12.75">
      <c r="A391" s="35" t="s">
        <v>57</v>
      </c>
      <c r="E391" s="40" t="s">
        <v>5</v>
      </c>
    </row>
    <row r="392" spans="1:5" ht="12.75">
      <c r="A392" t="s">
        <v>58</v>
      </c>
      <c r="E392" s="39" t="s">
        <v>5</v>
      </c>
    </row>
    <row r="393" spans="1:16" ht="12.75">
      <c r="A393" t="s">
        <v>50</v>
      </c>
      <c s="34" t="s">
        <v>1103</v>
      </c>
      <c s="34" t="s">
        <v>5028</v>
      </c>
      <c s="35" t="s">
        <v>5</v>
      </c>
      <c s="6" t="s">
        <v>4973</v>
      </c>
      <c s="36" t="s">
        <v>4909</v>
      </c>
      <c s="37">
        <v>1</v>
      </c>
      <c s="36">
        <v>0</v>
      </c>
      <c s="36">
        <f>ROUND(G393*H393,6)</f>
      </c>
      <c r="L393" s="38">
        <v>0</v>
      </c>
      <c s="32">
        <f>ROUND(ROUND(L393,2)*ROUND(G393,3),2)</f>
      </c>
      <c s="36" t="s">
        <v>55</v>
      </c>
      <c>
        <f>(M393*21)/100</f>
      </c>
      <c t="s">
        <v>28</v>
      </c>
    </row>
    <row r="394" spans="1:5" ht="12.75">
      <c r="A394" s="35" t="s">
        <v>56</v>
      </c>
      <c r="E394" s="39" t="s">
        <v>4973</v>
      </c>
    </row>
    <row r="395" spans="1:5" ht="12.75">
      <c r="A395" s="35" t="s">
        <v>57</v>
      </c>
      <c r="E395" s="40" t="s">
        <v>5</v>
      </c>
    </row>
    <row r="396" spans="1:5" ht="12.75">
      <c r="A396" t="s">
        <v>58</v>
      </c>
      <c r="E396" s="39" t="s">
        <v>5</v>
      </c>
    </row>
    <row r="397" spans="1:16" ht="25.5">
      <c r="A397" t="s">
        <v>50</v>
      </c>
      <c s="34" t="s">
        <v>1106</v>
      </c>
      <c s="34" t="s">
        <v>5029</v>
      </c>
      <c s="35" t="s">
        <v>5</v>
      </c>
      <c s="6" t="s">
        <v>4975</v>
      </c>
      <c s="36" t="s">
        <v>108</v>
      </c>
      <c s="37">
        <v>1</v>
      </c>
      <c s="36">
        <v>0</v>
      </c>
      <c s="36">
        <f>ROUND(G397*H397,6)</f>
      </c>
      <c r="L397" s="38">
        <v>0</v>
      </c>
      <c s="32">
        <f>ROUND(ROUND(L397,2)*ROUND(G397,3),2)</f>
      </c>
      <c s="36" t="s">
        <v>55</v>
      </c>
      <c>
        <f>(M397*21)/100</f>
      </c>
      <c t="s">
        <v>28</v>
      </c>
    </row>
    <row r="398" spans="1:5" ht="25.5">
      <c r="A398" s="35" t="s">
        <v>56</v>
      </c>
      <c r="E398" s="39" t="s">
        <v>4975</v>
      </c>
    </row>
    <row r="399" spans="1:5" ht="12.75">
      <c r="A399" s="35" t="s">
        <v>57</v>
      </c>
      <c r="E399" s="40" t="s">
        <v>5</v>
      </c>
    </row>
    <row r="400" spans="1:5" ht="12.75">
      <c r="A400" t="s">
        <v>58</v>
      </c>
      <c r="E400" s="39" t="s">
        <v>5</v>
      </c>
    </row>
    <row r="401" spans="1:16" ht="12.75">
      <c r="A401" t="s">
        <v>50</v>
      </c>
      <c s="34" t="s">
        <v>1109</v>
      </c>
      <c s="34" t="s">
        <v>5030</v>
      </c>
      <c s="35" t="s">
        <v>5</v>
      </c>
      <c s="6" t="s">
        <v>4977</v>
      </c>
      <c s="36" t="s">
        <v>108</v>
      </c>
      <c s="37">
        <v>1</v>
      </c>
      <c s="36">
        <v>0</v>
      </c>
      <c s="36">
        <f>ROUND(G401*H401,6)</f>
      </c>
      <c r="L401" s="38">
        <v>0</v>
      </c>
      <c s="32">
        <f>ROUND(ROUND(L401,2)*ROUND(G401,3),2)</f>
      </c>
      <c s="36" t="s">
        <v>55</v>
      </c>
      <c>
        <f>(M401*21)/100</f>
      </c>
      <c t="s">
        <v>28</v>
      </c>
    </row>
    <row r="402" spans="1:5" ht="12.75">
      <c r="A402" s="35" t="s">
        <v>56</v>
      </c>
      <c r="E402" s="39" t="s">
        <v>4977</v>
      </c>
    </row>
    <row r="403" spans="1:5" ht="12.75">
      <c r="A403" s="35" t="s">
        <v>57</v>
      </c>
      <c r="E403" s="40" t="s">
        <v>5</v>
      </c>
    </row>
    <row r="404" spans="1:5" ht="12.75">
      <c r="A404" t="s">
        <v>58</v>
      </c>
      <c r="E404" s="39" t="s">
        <v>5</v>
      </c>
    </row>
    <row r="405" spans="1:16" ht="12.75">
      <c r="A405" t="s">
        <v>50</v>
      </c>
      <c s="34" t="s">
        <v>1113</v>
      </c>
      <c s="34" t="s">
        <v>5031</v>
      </c>
      <c s="35" t="s">
        <v>5</v>
      </c>
      <c s="6" t="s">
        <v>4979</v>
      </c>
      <c s="36" t="s">
        <v>108</v>
      </c>
      <c s="37">
        <v>1</v>
      </c>
      <c s="36">
        <v>0</v>
      </c>
      <c s="36">
        <f>ROUND(G405*H405,6)</f>
      </c>
      <c r="L405" s="38">
        <v>0</v>
      </c>
      <c s="32">
        <f>ROUND(ROUND(L405,2)*ROUND(G405,3),2)</f>
      </c>
      <c s="36" t="s">
        <v>55</v>
      </c>
      <c>
        <f>(M405*21)/100</f>
      </c>
      <c t="s">
        <v>28</v>
      </c>
    </row>
    <row r="406" spans="1:5" ht="12.75">
      <c r="A406" s="35" t="s">
        <v>56</v>
      </c>
      <c r="E406" s="39" t="s">
        <v>4979</v>
      </c>
    </row>
    <row r="407" spans="1:5" ht="12.75">
      <c r="A407" s="35" t="s">
        <v>57</v>
      </c>
      <c r="E407" s="40" t="s">
        <v>5</v>
      </c>
    </row>
    <row r="408" spans="1:5" ht="12.75">
      <c r="A408" t="s">
        <v>58</v>
      </c>
      <c r="E408" s="39" t="s">
        <v>5</v>
      </c>
    </row>
    <row r="409" spans="1:16" ht="25.5">
      <c r="A409" t="s">
        <v>50</v>
      </c>
      <c s="34" t="s">
        <v>1116</v>
      </c>
      <c s="34" t="s">
        <v>5032</v>
      </c>
      <c s="35" t="s">
        <v>5</v>
      </c>
      <c s="6" t="s">
        <v>4965</v>
      </c>
      <c s="36" t="s">
        <v>108</v>
      </c>
      <c s="37">
        <v>1</v>
      </c>
      <c s="36">
        <v>0</v>
      </c>
      <c s="36">
        <f>ROUND(G409*H409,6)</f>
      </c>
      <c r="L409" s="38">
        <v>0</v>
      </c>
      <c s="32">
        <f>ROUND(ROUND(L409,2)*ROUND(G409,3),2)</f>
      </c>
      <c s="36" t="s">
        <v>55</v>
      </c>
      <c>
        <f>(M409*21)/100</f>
      </c>
      <c t="s">
        <v>28</v>
      </c>
    </row>
    <row r="410" spans="1:5" ht="25.5">
      <c r="A410" s="35" t="s">
        <v>56</v>
      </c>
      <c r="E410" s="39" t="s">
        <v>4965</v>
      </c>
    </row>
    <row r="411" spans="1:5" ht="12.75">
      <c r="A411" s="35" t="s">
        <v>57</v>
      </c>
      <c r="E411" s="40" t="s">
        <v>5</v>
      </c>
    </row>
    <row r="412" spans="1:5" ht="12.75">
      <c r="A412" t="s">
        <v>58</v>
      </c>
      <c r="E412" s="39" t="s">
        <v>5</v>
      </c>
    </row>
    <row r="413" spans="1:16" ht="12.75">
      <c r="A413" t="s">
        <v>50</v>
      </c>
      <c s="34" t="s">
        <v>1119</v>
      </c>
      <c s="34" t="s">
        <v>5033</v>
      </c>
      <c s="35" t="s">
        <v>5</v>
      </c>
      <c s="6" t="s">
        <v>4967</v>
      </c>
      <c s="36" t="s">
        <v>124</v>
      </c>
      <c s="37">
        <v>1</v>
      </c>
      <c s="36">
        <v>0</v>
      </c>
      <c s="36">
        <f>ROUND(G413*H413,6)</f>
      </c>
      <c r="L413" s="38">
        <v>0</v>
      </c>
      <c s="32">
        <f>ROUND(ROUND(L413,2)*ROUND(G413,3),2)</f>
      </c>
      <c s="36" t="s">
        <v>55</v>
      </c>
      <c>
        <f>(M413*21)/100</f>
      </c>
      <c t="s">
        <v>28</v>
      </c>
    </row>
    <row r="414" spans="1:5" ht="12.75">
      <c r="A414" s="35" t="s">
        <v>56</v>
      </c>
      <c r="E414" s="39" t="s">
        <v>4967</v>
      </c>
    </row>
    <row r="415" spans="1:5" ht="12.75">
      <c r="A415" s="35" t="s">
        <v>57</v>
      </c>
      <c r="E415" s="40" t="s">
        <v>5</v>
      </c>
    </row>
    <row r="416" spans="1:5" ht="12.75">
      <c r="A416" t="s">
        <v>58</v>
      </c>
      <c r="E416" s="39" t="s">
        <v>5</v>
      </c>
    </row>
    <row r="417" spans="1:16" ht="12.75">
      <c r="A417" t="s">
        <v>50</v>
      </c>
      <c s="34" t="s">
        <v>518</v>
      </c>
      <c s="34" t="s">
        <v>5034</v>
      </c>
      <c s="35" t="s">
        <v>5</v>
      </c>
      <c s="6" t="s">
        <v>4969</v>
      </c>
      <c s="36" t="s">
        <v>124</v>
      </c>
      <c s="37">
        <v>1</v>
      </c>
      <c s="36">
        <v>0</v>
      </c>
      <c s="36">
        <f>ROUND(G417*H417,6)</f>
      </c>
      <c r="L417" s="38">
        <v>0</v>
      </c>
      <c s="32">
        <f>ROUND(ROUND(L417,2)*ROUND(G417,3),2)</f>
      </c>
      <c s="36" t="s">
        <v>55</v>
      </c>
      <c>
        <f>(M417*21)/100</f>
      </c>
      <c t="s">
        <v>28</v>
      </c>
    </row>
    <row r="418" spans="1:5" ht="12.75">
      <c r="A418" s="35" t="s">
        <v>56</v>
      </c>
      <c r="E418" s="39" t="s">
        <v>4969</v>
      </c>
    </row>
    <row r="419" spans="1:5" ht="12.75">
      <c r="A419" s="35" t="s">
        <v>57</v>
      </c>
      <c r="E419" s="40" t="s">
        <v>5</v>
      </c>
    </row>
    <row r="420" spans="1:5" ht="12.75">
      <c r="A420" t="s">
        <v>58</v>
      </c>
      <c r="E420" s="39" t="s">
        <v>5</v>
      </c>
    </row>
    <row r="421" spans="1:16" ht="12.75">
      <c r="A421" t="s">
        <v>50</v>
      </c>
      <c s="34" t="s">
        <v>1124</v>
      </c>
      <c s="34" t="s">
        <v>5035</v>
      </c>
      <c s="35" t="s">
        <v>5</v>
      </c>
      <c s="6" t="s">
        <v>4971</v>
      </c>
      <c s="36" t="s">
        <v>4909</v>
      </c>
      <c s="37">
        <v>46</v>
      </c>
      <c s="36">
        <v>0</v>
      </c>
      <c s="36">
        <f>ROUND(G421*H421,6)</f>
      </c>
      <c r="L421" s="38">
        <v>0</v>
      </c>
      <c s="32">
        <f>ROUND(ROUND(L421,2)*ROUND(G421,3),2)</f>
      </c>
      <c s="36" t="s">
        <v>55</v>
      </c>
      <c>
        <f>(M421*21)/100</f>
      </c>
      <c t="s">
        <v>28</v>
      </c>
    </row>
    <row r="422" spans="1:5" ht="12.75">
      <c r="A422" s="35" t="s">
        <v>56</v>
      </c>
      <c r="E422" s="39" t="s">
        <v>4971</v>
      </c>
    </row>
    <row r="423" spans="1:5" ht="12.75">
      <c r="A423" s="35" t="s">
        <v>57</v>
      </c>
      <c r="E423" s="40" t="s">
        <v>5</v>
      </c>
    </row>
    <row r="424" spans="1:5" ht="12.75">
      <c r="A424" t="s">
        <v>58</v>
      </c>
      <c r="E424" s="39" t="s">
        <v>5</v>
      </c>
    </row>
    <row r="425" spans="1:16" ht="12.75">
      <c r="A425" t="s">
        <v>50</v>
      </c>
      <c s="34" t="s">
        <v>1128</v>
      </c>
      <c s="34" t="s">
        <v>5036</v>
      </c>
      <c s="35" t="s">
        <v>5</v>
      </c>
      <c s="6" t="s">
        <v>4973</v>
      </c>
      <c s="36" t="s">
        <v>4909</v>
      </c>
      <c s="37">
        <v>1</v>
      </c>
      <c s="36">
        <v>0</v>
      </c>
      <c s="36">
        <f>ROUND(G425*H425,6)</f>
      </c>
      <c r="L425" s="38">
        <v>0</v>
      </c>
      <c s="32">
        <f>ROUND(ROUND(L425,2)*ROUND(G425,3),2)</f>
      </c>
      <c s="36" t="s">
        <v>55</v>
      </c>
      <c>
        <f>(M425*21)/100</f>
      </c>
      <c t="s">
        <v>28</v>
      </c>
    </row>
    <row r="426" spans="1:5" ht="12.75">
      <c r="A426" s="35" t="s">
        <v>56</v>
      </c>
      <c r="E426" s="39" t="s">
        <v>4973</v>
      </c>
    </row>
    <row r="427" spans="1:5" ht="12.75">
      <c r="A427" s="35" t="s">
        <v>57</v>
      </c>
      <c r="E427" s="40" t="s">
        <v>5</v>
      </c>
    </row>
    <row r="428" spans="1:5" ht="12.75">
      <c r="A428" t="s">
        <v>58</v>
      </c>
      <c r="E428" s="39" t="s">
        <v>5</v>
      </c>
    </row>
    <row r="429" spans="1:16" ht="25.5">
      <c r="A429" t="s">
        <v>50</v>
      </c>
      <c s="34" t="s">
        <v>1132</v>
      </c>
      <c s="34" t="s">
        <v>5037</v>
      </c>
      <c s="35" t="s">
        <v>5</v>
      </c>
      <c s="6" t="s">
        <v>4975</v>
      </c>
      <c s="36" t="s">
        <v>108</v>
      </c>
      <c s="37">
        <v>1</v>
      </c>
      <c s="36">
        <v>0</v>
      </c>
      <c s="36">
        <f>ROUND(G429*H429,6)</f>
      </c>
      <c r="L429" s="38">
        <v>0</v>
      </c>
      <c s="32">
        <f>ROUND(ROUND(L429,2)*ROUND(G429,3),2)</f>
      </c>
      <c s="36" t="s">
        <v>55</v>
      </c>
      <c>
        <f>(M429*21)/100</f>
      </c>
      <c t="s">
        <v>28</v>
      </c>
    </row>
    <row r="430" spans="1:5" ht="25.5">
      <c r="A430" s="35" t="s">
        <v>56</v>
      </c>
      <c r="E430" s="39" t="s">
        <v>4975</v>
      </c>
    </row>
    <row r="431" spans="1:5" ht="12.75">
      <c r="A431" s="35" t="s">
        <v>57</v>
      </c>
      <c r="E431" s="40" t="s">
        <v>5</v>
      </c>
    </row>
    <row r="432" spans="1:5" ht="12.75">
      <c r="A432" t="s">
        <v>58</v>
      </c>
      <c r="E432" s="39" t="s">
        <v>5</v>
      </c>
    </row>
    <row r="433" spans="1:16" ht="12.75">
      <c r="A433" t="s">
        <v>50</v>
      </c>
      <c s="34" t="s">
        <v>1136</v>
      </c>
      <c s="34" t="s">
        <v>5038</v>
      </c>
      <c s="35" t="s">
        <v>5</v>
      </c>
      <c s="6" t="s">
        <v>4977</v>
      </c>
      <c s="36" t="s">
        <v>108</v>
      </c>
      <c s="37">
        <v>1</v>
      </c>
      <c s="36">
        <v>0</v>
      </c>
      <c s="36">
        <f>ROUND(G433*H433,6)</f>
      </c>
      <c r="L433" s="38">
        <v>0</v>
      </c>
      <c s="32">
        <f>ROUND(ROUND(L433,2)*ROUND(G433,3),2)</f>
      </c>
      <c s="36" t="s">
        <v>55</v>
      </c>
      <c>
        <f>(M433*21)/100</f>
      </c>
      <c t="s">
        <v>28</v>
      </c>
    </row>
    <row r="434" spans="1:5" ht="12.75">
      <c r="A434" s="35" t="s">
        <v>56</v>
      </c>
      <c r="E434" s="39" t="s">
        <v>4977</v>
      </c>
    </row>
    <row r="435" spans="1:5" ht="12.75">
      <c r="A435" s="35" t="s">
        <v>57</v>
      </c>
      <c r="E435" s="40" t="s">
        <v>5</v>
      </c>
    </row>
    <row r="436" spans="1:5" ht="12.75">
      <c r="A436" t="s">
        <v>58</v>
      </c>
      <c r="E436" s="39" t="s">
        <v>5</v>
      </c>
    </row>
    <row r="437" spans="1:16" ht="12.75">
      <c r="A437" t="s">
        <v>50</v>
      </c>
      <c s="34" t="s">
        <v>1138</v>
      </c>
      <c s="34" t="s">
        <v>5039</v>
      </c>
      <c s="35" t="s">
        <v>5</v>
      </c>
      <c s="6" t="s">
        <v>4979</v>
      </c>
      <c s="36" t="s">
        <v>108</v>
      </c>
      <c s="37">
        <v>1</v>
      </c>
      <c s="36">
        <v>0</v>
      </c>
      <c s="36">
        <f>ROUND(G437*H437,6)</f>
      </c>
      <c r="L437" s="38">
        <v>0</v>
      </c>
      <c s="32">
        <f>ROUND(ROUND(L437,2)*ROUND(G437,3),2)</f>
      </c>
      <c s="36" t="s">
        <v>55</v>
      </c>
      <c>
        <f>(M437*21)/100</f>
      </c>
      <c t="s">
        <v>28</v>
      </c>
    </row>
    <row r="438" spans="1:5" ht="12.75">
      <c r="A438" s="35" t="s">
        <v>56</v>
      </c>
      <c r="E438" s="39" t="s">
        <v>4979</v>
      </c>
    </row>
    <row r="439" spans="1:5" ht="12.75">
      <c r="A439" s="35" t="s">
        <v>57</v>
      </c>
      <c r="E439" s="40" t="s">
        <v>5</v>
      </c>
    </row>
    <row r="440" spans="1:5" ht="12.75">
      <c r="A440" t="s">
        <v>58</v>
      </c>
      <c r="E440" s="39" t="s">
        <v>5</v>
      </c>
    </row>
    <row r="441" spans="1:16" ht="12.75">
      <c r="A441" t="s">
        <v>50</v>
      </c>
      <c s="34" t="s">
        <v>1141</v>
      </c>
      <c s="34" t="s">
        <v>5040</v>
      </c>
      <c s="35" t="s">
        <v>5</v>
      </c>
      <c s="6" t="s">
        <v>4950</v>
      </c>
      <c s="36" t="s">
        <v>4909</v>
      </c>
      <c s="37">
        <v>1</v>
      </c>
      <c s="36">
        <v>0</v>
      </c>
      <c s="36">
        <f>ROUND(G441*H441,6)</f>
      </c>
      <c r="L441" s="38">
        <v>0</v>
      </c>
      <c s="32">
        <f>ROUND(ROUND(L441,2)*ROUND(G441,3),2)</f>
      </c>
      <c s="36" t="s">
        <v>55</v>
      </c>
      <c>
        <f>(M441*21)/100</f>
      </c>
      <c t="s">
        <v>28</v>
      </c>
    </row>
    <row r="442" spans="1:5" ht="12.75">
      <c r="A442" s="35" t="s">
        <v>56</v>
      </c>
      <c r="E442" s="39" t="s">
        <v>4950</v>
      </c>
    </row>
    <row r="443" spans="1:5" ht="12.75">
      <c r="A443" s="35" t="s">
        <v>57</v>
      </c>
      <c r="E443" s="40" t="s">
        <v>5</v>
      </c>
    </row>
    <row r="444" spans="1:5" ht="12.75">
      <c r="A444" t="s">
        <v>58</v>
      </c>
      <c r="E444" s="39" t="s">
        <v>5</v>
      </c>
    </row>
    <row r="445" spans="1:13" ht="12.75">
      <c r="A445" t="s">
        <v>47</v>
      </c>
      <c r="C445" s="31" t="s">
        <v>63</v>
      </c>
      <c r="E445" s="33" t="s">
        <v>5041</v>
      </c>
      <c r="J445" s="32">
        <f>0</f>
      </c>
      <c s="32">
        <f>0</f>
      </c>
      <c s="32">
        <f>0+L446+L450+L454+L458+L462+L466+L470+L474+L478+L482+L486+L490+L494+L498+L502</f>
      </c>
      <c s="32">
        <f>0+M446+M450+M454+M458+M462+M466+M470+M474+M478+M482+M486+M490+M494+M498+M502</f>
      </c>
    </row>
    <row r="446" spans="1:16" ht="25.5">
      <c r="A446" t="s">
        <v>50</v>
      </c>
      <c s="34" t="s">
        <v>1145</v>
      </c>
      <c s="34" t="s">
        <v>5042</v>
      </c>
      <c s="35" t="s">
        <v>5</v>
      </c>
      <c s="6" t="s">
        <v>5043</v>
      </c>
      <c s="36" t="s">
        <v>108</v>
      </c>
      <c s="37">
        <v>1</v>
      </c>
      <c s="36">
        <v>0</v>
      </c>
      <c s="36">
        <f>ROUND(G446*H446,6)</f>
      </c>
      <c r="L446" s="38">
        <v>0</v>
      </c>
      <c s="32">
        <f>ROUND(ROUND(L446,2)*ROUND(G446,3),2)</f>
      </c>
      <c s="36" t="s">
        <v>55</v>
      </c>
      <c>
        <f>(M446*21)/100</f>
      </c>
      <c t="s">
        <v>28</v>
      </c>
    </row>
    <row r="447" spans="1:5" ht="25.5">
      <c r="A447" s="35" t="s">
        <v>56</v>
      </c>
      <c r="E447" s="39" t="s">
        <v>5043</v>
      </c>
    </row>
    <row r="448" spans="1:5" ht="12.75">
      <c r="A448" s="35" t="s">
        <v>57</v>
      </c>
      <c r="E448" s="40" t="s">
        <v>5</v>
      </c>
    </row>
    <row r="449" spans="1:5" ht="12.75">
      <c r="A449" t="s">
        <v>58</v>
      </c>
      <c r="E449" s="39" t="s">
        <v>5</v>
      </c>
    </row>
    <row r="450" spans="1:16" ht="12.75">
      <c r="A450" t="s">
        <v>50</v>
      </c>
      <c s="34" t="s">
        <v>1148</v>
      </c>
      <c s="34" t="s">
        <v>5044</v>
      </c>
      <c s="35" t="s">
        <v>5</v>
      </c>
      <c s="6" t="s">
        <v>4967</v>
      </c>
      <c s="36" t="s">
        <v>124</v>
      </c>
      <c s="37">
        <v>1</v>
      </c>
      <c s="36">
        <v>0</v>
      </c>
      <c s="36">
        <f>ROUND(G450*H450,6)</f>
      </c>
      <c r="L450" s="38">
        <v>0</v>
      </c>
      <c s="32">
        <f>ROUND(ROUND(L450,2)*ROUND(G450,3),2)</f>
      </c>
      <c s="36" t="s">
        <v>55</v>
      </c>
      <c>
        <f>(M450*21)/100</f>
      </c>
      <c t="s">
        <v>28</v>
      </c>
    </row>
    <row r="451" spans="1:5" ht="12.75">
      <c r="A451" s="35" t="s">
        <v>56</v>
      </c>
      <c r="E451" s="39" t="s">
        <v>4967</v>
      </c>
    </row>
    <row r="452" spans="1:5" ht="12.75">
      <c r="A452" s="35" t="s">
        <v>57</v>
      </c>
      <c r="E452" s="40" t="s">
        <v>5</v>
      </c>
    </row>
    <row r="453" spans="1:5" ht="12.75">
      <c r="A453" t="s">
        <v>58</v>
      </c>
      <c r="E453" s="39" t="s">
        <v>5</v>
      </c>
    </row>
    <row r="454" spans="1:16" ht="12.75">
      <c r="A454" t="s">
        <v>50</v>
      </c>
      <c s="34" t="s">
        <v>1151</v>
      </c>
      <c s="34" t="s">
        <v>5045</v>
      </c>
      <c s="35" t="s">
        <v>5</v>
      </c>
      <c s="6" t="s">
        <v>4969</v>
      </c>
      <c s="36" t="s">
        <v>124</v>
      </c>
      <c s="37">
        <v>1</v>
      </c>
      <c s="36">
        <v>0</v>
      </c>
      <c s="36">
        <f>ROUND(G454*H454,6)</f>
      </c>
      <c r="L454" s="38">
        <v>0</v>
      </c>
      <c s="32">
        <f>ROUND(ROUND(L454,2)*ROUND(G454,3),2)</f>
      </c>
      <c s="36" t="s">
        <v>55</v>
      </c>
      <c>
        <f>(M454*21)/100</f>
      </c>
      <c t="s">
        <v>28</v>
      </c>
    </row>
    <row r="455" spans="1:5" ht="12.75">
      <c r="A455" s="35" t="s">
        <v>56</v>
      </c>
      <c r="E455" s="39" t="s">
        <v>4969</v>
      </c>
    </row>
    <row r="456" spans="1:5" ht="12.75">
      <c r="A456" s="35" t="s">
        <v>57</v>
      </c>
      <c r="E456" s="40" t="s">
        <v>5</v>
      </c>
    </row>
    <row r="457" spans="1:5" ht="12.75">
      <c r="A457" t="s">
        <v>58</v>
      </c>
      <c r="E457" s="39" t="s">
        <v>5</v>
      </c>
    </row>
    <row r="458" spans="1:16" ht="12.75">
      <c r="A458" t="s">
        <v>50</v>
      </c>
      <c s="34" t="s">
        <v>1154</v>
      </c>
      <c s="34" t="s">
        <v>5046</v>
      </c>
      <c s="35" t="s">
        <v>5</v>
      </c>
      <c s="6" t="s">
        <v>4971</v>
      </c>
      <c s="36" t="s">
        <v>4909</v>
      </c>
      <c s="37">
        <v>15</v>
      </c>
      <c s="36">
        <v>0</v>
      </c>
      <c s="36">
        <f>ROUND(G458*H458,6)</f>
      </c>
      <c r="L458" s="38">
        <v>0</v>
      </c>
      <c s="32">
        <f>ROUND(ROUND(L458,2)*ROUND(G458,3),2)</f>
      </c>
      <c s="36" t="s">
        <v>55</v>
      </c>
      <c>
        <f>(M458*21)/100</f>
      </c>
      <c t="s">
        <v>28</v>
      </c>
    </row>
    <row r="459" spans="1:5" ht="12.75">
      <c r="A459" s="35" t="s">
        <v>56</v>
      </c>
      <c r="E459" s="39" t="s">
        <v>4971</v>
      </c>
    </row>
    <row r="460" spans="1:5" ht="12.75">
      <c r="A460" s="35" t="s">
        <v>57</v>
      </c>
      <c r="E460" s="40" t="s">
        <v>5</v>
      </c>
    </row>
    <row r="461" spans="1:5" ht="12.75">
      <c r="A461" t="s">
        <v>58</v>
      </c>
      <c r="E461" s="39" t="s">
        <v>5</v>
      </c>
    </row>
    <row r="462" spans="1:16" ht="12.75">
      <c r="A462" t="s">
        <v>50</v>
      </c>
      <c s="34" t="s">
        <v>1158</v>
      </c>
      <c s="34" t="s">
        <v>5047</v>
      </c>
      <c s="35" t="s">
        <v>5</v>
      </c>
      <c s="6" t="s">
        <v>5048</v>
      </c>
      <c s="36" t="s">
        <v>108</v>
      </c>
      <c s="37">
        <v>1</v>
      </c>
      <c s="36">
        <v>0</v>
      </c>
      <c s="36">
        <f>ROUND(G462*H462,6)</f>
      </c>
      <c r="L462" s="38">
        <v>0</v>
      </c>
      <c s="32">
        <f>ROUND(ROUND(L462,2)*ROUND(G462,3),2)</f>
      </c>
      <c s="36" t="s">
        <v>55</v>
      </c>
      <c>
        <f>(M462*21)/100</f>
      </c>
      <c t="s">
        <v>28</v>
      </c>
    </row>
    <row r="463" spans="1:5" ht="12.75">
      <c r="A463" s="35" t="s">
        <v>56</v>
      </c>
      <c r="E463" s="39" t="s">
        <v>5048</v>
      </c>
    </row>
    <row r="464" spans="1:5" ht="12.75">
      <c r="A464" s="35" t="s">
        <v>57</v>
      </c>
      <c r="E464" s="40" t="s">
        <v>5</v>
      </c>
    </row>
    <row r="465" spans="1:5" ht="12.75">
      <c r="A465" t="s">
        <v>58</v>
      </c>
      <c r="E465" s="39" t="s">
        <v>5</v>
      </c>
    </row>
    <row r="466" spans="1:16" ht="12.75">
      <c r="A466" t="s">
        <v>50</v>
      </c>
      <c s="34" t="s">
        <v>1161</v>
      </c>
      <c s="34" t="s">
        <v>5049</v>
      </c>
      <c s="35" t="s">
        <v>5</v>
      </c>
      <c s="6" t="s">
        <v>4977</v>
      </c>
      <c s="36" t="s">
        <v>108</v>
      </c>
      <c s="37">
        <v>1</v>
      </c>
      <c s="36">
        <v>0</v>
      </c>
      <c s="36">
        <f>ROUND(G466*H466,6)</f>
      </c>
      <c r="L466" s="38">
        <v>0</v>
      </c>
      <c s="32">
        <f>ROUND(ROUND(L466,2)*ROUND(G466,3),2)</f>
      </c>
      <c s="36" t="s">
        <v>55</v>
      </c>
      <c>
        <f>(M466*21)/100</f>
      </c>
      <c t="s">
        <v>28</v>
      </c>
    </row>
    <row r="467" spans="1:5" ht="12.75">
      <c r="A467" s="35" t="s">
        <v>56</v>
      </c>
      <c r="E467" s="39" t="s">
        <v>4977</v>
      </c>
    </row>
    <row r="468" spans="1:5" ht="12.75">
      <c r="A468" s="35" t="s">
        <v>57</v>
      </c>
      <c r="E468" s="40" t="s">
        <v>5</v>
      </c>
    </row>
    <row r="469" spans="1:5" ht="12.75">
      <c r="A469" t="s">
        <v>58</v>
      </c>
      <c r="E469" s="39" t="s">
        <v>5</v>
      </c>
    </row>
    <row r="470" spans="1:16" ht="12.75">
      <c r="A470" t="s">
        <v>50</v>
      </c>
      <c s="34" t="s">
        <v>1164</v>
      </c>
      <c s="34" t="s">
        <v>5050</v>
      </c>
      <c s="35" t="s">
        <v>5</v>
      </c>
      <c s="6" t="s">
        <v>4979</v>
      </c>
      <c s="36" t="s">
        <v>108</v>
      </c>
      <c s="37">
        <v>1</v>
      </c>
      <c s="36">
        <v>0</v>
      </c>
      <c s="36">
        <f>ROUND(G470*H470,6)</f>
      </c>
      <c r="L470" s="38">
        <v>0</v>
      </c>
      <c s="32">
        <f>ROUND(ROUND(L470,2)*ROUND(G470,3),2)</f>
      </c>
      <c s="36" t="s">
        <v>55</v>
      </c>
      <c>
        <f>(M470*21)/100</f>
      </c>
      <c t="s">
        <v>28</v>
      </c>
    </row>
    <row r="471" spans="1:5" ht="12.75">
      <c r="A471" s="35" t="s">
        <v>56</v>
      </c>
      <c r="E471" s="39" t="s">
        <v>4979</v>
      </c>
    </row>
    <row r="472" spans="1:5" ht="12.75">
      <c r="A472" s="35" t="s">
        <v>57</v>
      </c>
      <c r="E472" s="40" t="s">
        <v>5</v>
      </c>
    </row>
    <row r="473" spans="1:5" ht="12.75">
      <c r="A473" t="s">
        <v>58</v>
      </c>
      <c r="E473" s="39" t="s">
        <v>5</v>
      </c>
    </row>
    <row r="474" spans="1:16" ht="12.75">
      <c r="A474" t="s">
        <v>50</v>
      </c>
      <c s="34" t="s">
        <v>1167</v>
      </c>
      <c s="34" t="s">
        <v>5051</v>
      </c>
      <c s="35" t="s">
        <v>5</v>
      </c>
      <c s="6" t="s">
        <v>5052</v>
      </c>
      <c s="36" t="s">
        <v>108</v>
      </c>
      <c s="37">
        <v>2</v>
      </c>
      <c s="36">
        <v>0</v>
      </c>
      <c s="36">
        <f>ROUND(G474*H474,6)</f>
      </c>
      <c r="L474" s="38">
        <v>0</v>
      </c>
      <c s="32">
        <f>ROUND(ROUND(L474,2)*ROUND(G474,3),2)</f>
      </c>
      <c s="36" t="s">
        <v>55</v>
      </c>
      <c>
        <f>(M474*21)/100</f>
      </c>
      <c t="s">
        <v>28</v>
      </c>
    </row>
    <row r="475" spans="1:5" ht="12.75">
      <c r="A475" s="35" t="s">
        <v>56</v>
      </c>
      <c r="E475" s="39" t="s">
        <v>5052</v>
      </c>
    </row>
    <row r="476" spans="1:5" ht="12.75">
      <c r="A476" s="35" t="s">
        <v>57</v>
      </c>
      <c r="E476" s="40" t="s">
        <v>5</v>
      </c>
    </row>
    <row r="477" spans="1:5" ht="12.75">
      <c r="A477" t="s">
        <v>58</v>
      </c>
      <c r="E477" s="39" t="s">
        <v>5</v>
      </c>
    </row>
    <row r="478" spans="1:16" ht="12.75">
      <c r="A478" t="s">
        <v>50</v>
      </c>
      <c s="34" t="s">
        <v>1171</v>
      </c>
      <c s="34" t="s">
        <v>5053</v>
      </c>
      <c s="35" t="s">
        <v>5</v>
      </c>
      <c s="6" t="s">
        <v>5054</v>
      </c>
      <c s="36" t="s">
        <v>108</v>
      </c>
      <c s="37">
        <v>2</v>
      </c>
      <c s="36">
        <v>0</v>
      </c>
      <c s="36">
        <f>ROUND(G478*H478,6)</f>
      </c>
      <c r="L478" s="38">
        <v>0</v>
      </c>
      <c s="32">
        <f>ROUND(ROUND(L478,2)*ROUND(G478,3),2)</f>
      </c>
      <c s="36" t="s">
        <v>55</v>
      </c>
      <c>
        <f>(M478*21)/100</f>
      </c>
      <c t="s">
        <v>28</v>
      </c>
    </row>
    <row r="479" spans="1:5" ht="12.75">
      <c r="A479" s="35" t="s">
        <v>56</v>
      </c>
      <c r="E479" s="39" t="s">
        <v>5054</v>
      </c>
    </row>
    <row r="480" spans="1:5" ht="12.75">
      <c r="A480" s="35" t="s">
        <v>57</v>
      </c>
      <c r="E480" s="40" t="s">
        <v>5</v>
      </c>
    </row>
    <row r="481" spans="1:5" ht="12.75">
      <c r="A481" t="s">
        <v>58</v>
      </c>
      <c r="E481" s="39" t="s">
        <v>5</v>
      </c>
    </row>
    <row r="482" spans="1:16" ht="12.75">
      <c r="A482" t="s">
        <v>50</v>
      </c>
      <c s="34" t="s">
        <v>1175</v>
      </c>
      <c s="34" t="s">
        <v>5055</v>
      </c>
      <c s="35" t="s">
        <v>5</v>
      </c>
      <c s="6" t="s">
        <v>5056</v>
      </c>
      <c s="36" t="s">
        <v>108</v>
      </c>
      <c s="37">
        <v>2</v>
      </c>
      <c s="36">
        <v>0</v>
      </c>
      <c s="36">
        <f>ROUND(G482*H482,6)</f>
      </c>
      <c r="L482" s="38">
        <v>0</v>
      </c>
      <c s="32">
        <f>ROUND(ROUND(L482,2)*ROUND(G482,3),2)</f>
      </c>
      <c s="36" t="s">
        <v>55</v>
      </c>
      <c>
        <f>(M482*21)/100</f>
      </c>
      <c t="s">
        <v>28</v>
      </c>
    </row>
    <row r="483" spans="1:5" ht="12.75">
      <c r="A483" s="35" t="s">
        <v>56</v>
      </c>
      <c r="E483" s="39" t="s">
        <v>5056</v>
      </c>
    </row>
    <row r="484" spans="1:5" ht="12.75">
      <c r="A484" s="35" t="s">
        <v>57</v>
      </c>
      <c r="E484" s="40" t="s">
        <v>5</v>
      </c>
    </row>
    <row r="485" spans="1:5" ht="12.75">
      <c r="A485" t="s">
        <v>58</v>
      </c>
      <c r="E485" s="39" t="s">
        <v>5</v>
      </c>
    </row>
    <row r="486" spans="1:16" ht="25.5">
      <c r="A486" t="s">
        <v>50</v>
      </c>
      <c s="34" t="s">
        <v>1179</v>
      </c>
      <c s="34" t="s">
        <v>5057</v>
      </c>
      <c s="35" t="s">
        <v>5</v>
      </c>
      <c s="6" t="s">
        <v>5058</v>
      </c>
      <c s="36" t="s">
        <v>108</v>
      </c>
      <c s="37">
        <v>2</v>
      </c>
      <c s="36">
        <v>0</v>
      </c>
      <c s="36">
        <f>ROUND(G486*H486,6)</f>
      </c>
      <c r="L486" s="38">
        <v>0</v>
      </c>
      <c s="32">
        <f>ROUND(ROUND(L486,2)*ROUND(G486,3),2)</f>
      </c>
      <c s="36" t="s">
        <v>55</v>
      </c>
      <c>
        <f>(M486*21)/100</f>
      </c>
      <c t="s">
        <v>28</v>
      </c>
    </row>
    <row r="487" spans="1:5" ht="25.5">
      <c r="A487" s="35" t="s">
        <v>56</v>
      </c>
      <c r="E487" s="39" t="s">
        <v>5058</v>
      </c>
    </row>
    <row r="488" spans="1:5" ht="12.75">
      <c r="A488" s="35" t="s">
        <v>57</v>
      </c>
      <c r="E488" s="40" t="s">
        <v>5</v>
      </c>
    </row>
    <row r="489" spans="1:5" ht="12.75">
      <c r="A489" t="s">
        <v>58</v>
      </c>
      <c r="E489" s="39" t="s">
        <v>5</v>
      </c>
    </row>
    <row r="490" spans="1:16" ht="12.75">
      <c r="A490" t="s">
        <v>50</v>
      </c>
      <c s="34" t="s">
        <v>1183</v>
      </c>
      <c s="34" t="s">
        <v>5059</v>
      </c>
      <c s="35" t="s">
        <v>5</v>
      </c>
      <c s="6" t="s">
        <v>5060</v>
      </c>
      <c s="36" t="s">
        <v>108</v>
      </c>
      <c s="37">
        <v>2</v>
      </c>
      <c s="36">
        <v>0</v>
      </c>
      <c s="36">
        <f>ROUND(G490*H490,6)</f>
      </c>
      <c r="L490" s="38">
        <v>0</v>
      </c>
      <c s="32">
        <f>ROUND(ROUND(L490,2)*ROUND(G490,3),2)</f>
      </c>
      <c s="36" t="s">
        <v>55</v>
      </c>
      <c>
        <f>(M490*21)/100</f>
      </c>
      <c t="s">
        <v>28</v>
      </c>
    </row>
    <row r="491" spans="1:5" ht="12.75">
      <c r="A491" s="35" t="s">
        <v>56</v>
      </c>
      <c r="E491" s="39" t="s">
        <v>5060</v>
      </c>
    </row>
    <row r="492" spans="1:5" ht="12.75">
      <c r="A492" s="35" t="s">
        <v>57</v>
      </c>
      <c r="E492" s="40" t="s">
        <v>5</v>
      </c>
    </row>
    <row r="493" spans="1:5" ht="12.75">
      <c r="A493" t="s">
        <v>58</v>
      </c>
      <c r="E493" s="39" t="s">
        <v>5</v>
      </c>
    </row>
    <row r="494" spans="1:16" ht="25.5">
      <c r="A494" t="s">
        <v>50</v>
      </c>
      <c s="34" t="s">
        <v>1187</v>
      </c>
      <c s="34" t="s">
        <v>5061</v>
      </c>
      <c s="35" t="s">
        <v>5</v>
      </c>
      <c s="6" t="s">
        <v>5062</v>
      </c>
      <c s="36" t="s">
        <v>74</v>
      </c>
      <c s="37">
        <v>39</v>
      </c>
      <c s="36">
        <v>0</v>
      </c>
      <c s="36">
        <f>ROUND(G494*H494,6)</f>
      </c>
      <c r="L494" s="38">
        <v>0</v>
      </c>
      <c s="32">
        <f>ROUND(ROUND(L494,2)*ROUND(G494,3),2)</f>
      </c>
      <c s="36" t="s">
        <v>55</v>
      </c>
      <c>
        <f>(M494*21)/100</f>
      </c>
      <c t="s">
        <v>28</v>
      </c>
    </row>
    <row r="495" spans="1:5" ht="25.5">
      <c r="A495" s="35" t="s">
        <v>56</v>
      </c>
      <c r="E495" s="39" t="s">
        <v>5062</v>
      </c>
    </row>
    <row r="496" spans="1:5" ht="12.75">
      <c r="A496" s="35" t="s">
        <v>57</v>
      </c>
      <c r="E496" s="40" t="s">
        <v>5</v>
      </c>
    </row>
    <row r="497" spans="1:5" ht="12.75">
      <c r="A497" t="s">
        <v>58</v>
      </c>
      <c r="E497" s="39" t="s">
        <v>5</v>
      </c>
    </row>
    <row r="498" spans="1:16" ht="12.75">
      <c r="A498" t="s">
        <v>50</v>
      </c>
      <c s="34" t="s">
        <v>1190</v>
      </c>
      <c s="34" t="s">
        <v>5063</v>
      </c>
      <c s="35" t="s">
        <v>5</v>
      </c>
      <c s="6" t="s">
        <v>5064</v>
      </c>
      <c s="36" t="s">
        <v>74</v>
      </c>
      <c s="37">
        <v>41</v>
      </c>
      <c s="36">
        <v>0</v>
      </c>
      <c s="36">
        <f>ROUND(G498*H498,6)</f>
      </c>
      <c r="L498" s="38">
        <v>0</v>
      </c>
      <c s="32">
        <f>ROUND(ROUND(L498,2)*ROUND(G498,3),2)</f>
      </c>
      <c s="36" t="s">
        <v>55</v>
      </c>
      <c>
        <f>(M498*21)/100</f>
      </c>
      <c t="s">
        <v>28</v>
      </c>
    </row>
    <row r="499" spans="1:5" ht="12.75">
      <c r="A499" s="35" t="s">
        <v>56</v>
      </c>
      <c r="E499" s="39" t="s">
        <v>5064</v>
      </c>
    </row>
    <row r="500" spans="1:5" ht="12.75">
      <c r="A500" s="35" t="s">
        <v>57</v>
      </c>
      <c r="E500" s="40" t="s">
        <v>5</v>
      </c>
    </row>
    <row r="501" spans="1:5" ht="12.75">
      <c r="A501" t="s">
        <v>58</v>
      </c>
      <c r="E501" s="39" t="s">
        <v>5</v>
      </c>
    </row>
    <row r="502" spans="1:16" ht="25.5">
      <c r="A502" t="s">
        <v>50</v>
      </c>
      <c s="34" t="s">
        <v>1193</v>
      </c>
      <c s="34" t="s">
        <v>5065</v>
      </c>
      <c s="35" t="s">
        <v>5</v>
      </c>
      <c s="6" t="s">
        <v>4952</v>
      </c>
      <c s="36" t="s">
        <v>124</v>
      </c>
      <c s="37">
        <v>1</v>
      </c>
      <c s="36">
        <v>0</v>
      </c>
      <c s="36">
        <f>ROUND(G502*H502,6)</f>
      </c>
      <c r="L502" s="38">
        <v>0</v>
      </c>
      <c s="32">
        <f>ROUND(ROUND(L502,2)*ROUND(G502,3),2)</f>
      </c>
      <c s="36" t="s">
        <v>55</v>
      </c>
      <c>
        <f>(M502*21)/100</f>
      </c>
      <c t="s">
        <v>28</v>
      </c>
    </row>
    <row r="503" spans="1:5" ht="51">
      <c r="A503" s="35" t="s">
        <v>56</v>
      </c>
      <c r="E503" s="39" t="s">
        <v>4953</v>
      </c>
    </row>
    <row r="504" spans="1:5" ht="12.75">
      <c r="A504" s="35" t="s">
        <v>57</v>
      </c>
      <c r="E504" s="40" t="s">
        <v>5</v>
      </c>
    </row>
    <row r="505" spans="1:5" ht="12.75">
      <c r="A505" t="s">
        <v>58</v>
      </c>
      <c r="E505" s="39" t="s">
        <v>5</v>
      </c>
    </row>
    <row r="506" spans="1:13" ht="12.75">
      <c r="A506" t="s">
        <v>47</v>
      </c>
      <c r="C506" s="31" t="s">
        <v>66</v>
      </c>
      <c r="E506" s="33" t="s">
        <v>5066</v>
      </c>
      <c r="J506" s="32">
        <f>0</f>
      </c>
      <c s="32">
        <f>0</f>
      </c>
      <c s="32">
        <f>0+L507+L511+L515+L519+L523+L527+L531+L535+L539+L543+L547+L551+L555+L559+L563+L567+L571+L575+L579+L583+L587+L591</f>
      </c>
      <c s="32">
        <f>0+M507+M511+M515+M519+M523+M527+M531+M535+M539+M543+M547+M551+M555+M559+M563+M567+M571+M575+M579+M583+M587+M591</f>
      </c>
    </row>
    <row r="507" spans="1:16" ht="25.5">
      <c r="A507" t="s">
        <v>50</v>
      </c>
      <c s="34" t="s">
        <v>1196</v>
      </c>
      <c s="34" t="s">
        <v>5067</v>
      </c>
      <c s="35" t="s">
        <v>5</v>
      </c>
      <c s="6" t="s">
        <v>4961</v>
      </c>
      <c s="36" t="s">
        <v>108</v>
      </c>
      <c s="37">
        <v>1</v>
      </c>
      <c s="36">
        <v>0</v>
      </c>
      <c s="36">
        <f>ROUND(G507*H507,6)</f>
      </c>
      <c r="L507" s="38">
        <v>0</v>
      </c>
      <c s="32">
        <f>ROUND(ROUND(L507,2)*ROUND(G507,3),2)</f>
      </c>
      <c s="36" t="s">
        <v>55</v>
      </c>
      <c>
        <f>(M507*21)/100</f>
      </c>
      <c t="s">
        <v>28</v>
      </c>
    </row>
    <row r="508" spans="1:5" ht="76.5">
      <c r="A508" s="35" t="s">
        <v>56</v>
      </c>
      <c r="E508" s="39" t="s">
        <v>5068</v>
      </c>
    </row>
    <row r="509" spans="1:5" ht="12.75">
      <c r="A509" s="35" t="s">
        <v>57</v>
      </c>
      <c r="E509" s="40" t="s">
        <v>5</v>
      </c>
    </row>
    <row r="510" spans="1:5" ht="12.75">
      <c r="A510" t="s">
        <v>58</v>
      </c>
      <c r="E510" s="39" t="s">
        <v>5</v>
      </c>
    </row>
    <row r="511" spans="1:16" ht="12.75">
      <c r="A511" t="s">
        <v>50</v>
      </c>
      <c s="34" t="s">
        <v>1199</v>
      </c>
      <c s="34" t="s">
        <v>5069</v>
      </c>
      <c s="35" t="s">
        <v>5</v>
      </c>
      <c s="6" t="s">
        <v>5070</v>
      </c>
      <c s="36" t="s">
        <v>108</v>
      </c>
      <c s="37">
        <v>1</v>
      </c>
      <c s="36">
        <v>0</v>
      </c>
      <c s="36">
        <f>ROUND(G511*H511,6)</f>
      </c>
      <c r="L511" s="38">
        <v>0</v>
      </c>
      <c s="32">
        <f>ROUND(ROUND(L511,2)*ROUND(G511,3),2)</f>
      </c>
      <c s="36" t="s">
        <v>55</v>
      </c>
      <c>
        <f>(M511*21)/100</f>
      </c>
      <c t="s">
        <v>28</v>
      </c>
    </row>
    <row r="512" spans="1:5" ht="12.75">
      <c r="A512" s="35" t="s">
        <v>56</v>
      </c>
      <c r="E512" s="39" t="s">
        <v>5070</v>
      </c>
    </row>
    <row r="513" spans="1:5" ht="12.75">
      <c r="A513" s="35" t="s">
        <v>57</v>
      </c>
      <c r="E513" s="40" t="s">
        <v>5</v>
      </c>
    </row>
    <row r="514" spans="1:5" ht="12.75">
      <c r="A514" t="s">
        <v>58</v>
      </c>
      <c r="E514" s="39" t="s">
        <v>5</v>
      </c>
    </row>
    <row r="515" spans="1:16" ht="12.75">
      <c r="A515" t="s">
        <v>50</v>
      </c>
      <c s="34" t="s">
        <v>1202</v>
      </c>
      <c s="34" t="s">
        <v>5071</v>
      </c>
      <c s="35" t="s">
        <v>5</v>
      </c>
      <c s="6" t="s">
        <v>4967</v>
      </c>
      <c s="36" t="s">
        <v>124</v>
      </c>
      <c s="37">
        <v>1</v>
      </c>
      <c s="36">
        <v>0</v>
      </c>
      <c s="36">
        <f>ROUND(G515*H515,6)</f>
      </c>
      <c r="L515" s="38">
        <v>0</v>
      </c>
      <c s="32">
        <f>ROUND(ROUND(L515,2)*ROUND(G515,3),2)</f>
      </c>
      <c s="36" t="s">
        <v>55</v>
      </c>
      <c>
        <f>(M515*21)/100</f>
      </c>
      <c t="s">
        <v>28</v>
      </c>
    </row>
    <row r="516" spans="1:5" ht="12.75">
      <c r="A516" s="35" t="s">
        <v>56</v>
      </c>
      <c r="E516" s="39" t="s">
        <v>4967</v>
      </c>
    </row>
    <row r="517" spans="1:5" ht="12.75">
      <c r="A517" s="35" t="s">
        <v>57</v>
      </c>
      <c r="E517" s="40" t="s">
        <v>5</v>
      </c>
    </row>
    <row r="518" spans="1:5" ht="12.75">
      <c r="A518" t="s">
        <v>58</v>
      </c>
      <c r="E518" s="39" t="s">
        <v>5</v>
      </c>
    </row>
    <row r="519" spans="1:16" ht="12.75">
      <c r="A519" t="s">
        <v>50</v>
      </c>
      <c s="34" t="s">
        <v>3720</v>
      </c>
      <c s="34" t="s">
        <v>5072</v>
      </c>
      <c s="35" t="s">
        <v>5</v>
      </c>
      <c s="6" t="s">
        <v>4969</v>
      </c>
      <c s="36" t="s">
        <v>124</v>
      </c>
      <c s="37">
        <v>1</v>
      </c>
      <c s="36">
        <v>0</v>
      </c>
      <c s="36">
        <f>ROUND(G519*H519,6)</f>
      </c>
      <c r="L519" s="38">
        <v>0</v>
      </c>
      <c s="32">
        <f>ROUND(ROUND(L519,2)*ROUND(G519,3),2)</f>
      </c>
      <c s="36" t="s">
        <v>55</v>
      </c>
      <c>
        <f>(M519*21)/100</f>
      </c>
      <c t="s">
        <v>28</v>
      </c>
    </row>
    <row r="520" spans="1:5" ht="12.75">
      <c r="A520" s="35" t="s">
        <v>56</v>
      </c>
      <c r="E520" s="39" t="s">
        <v>4969</v>
      </c>
    </row>
    <row r="521" spans="1:5" ht="12.75">
      <c r="A521" s="35" t="s">
        <v>57</v>
      </c>
      <c r="E521" s="40" t="s">
        <v>5</v>
      </c>
    </row>
    <row r="522" spans="1:5" ht="12.75">
      <c r="A522" t="s">
        <v>58</v>
      </c>
      <c r="E522" s="39" t="s">
        <v>5</v>
      </c>
    </row>
    <row r="523" spans="1:16" ht="12.75">
      <c r="A523" t="s">
        <v>50</v>
      </c>
      <c s="34" t="s">
        <v>3724</v>
      </c>
      <c s="34" t="s">
        <v>5073</v>
      </c>
      <c s="35" t="s">
        <v>5</v>
      </c>
      <c s="6" t="s">
        <v>4971</v>
      </c>
      <c s="36" t="s">
        <v>4909</v>
      </c>
      <c s="37">
        <v>16</v>
      </c>
      <c s="36">
        <v>0</v>
      </c>
      <c s="36">
        <f>ROUND(G523*H523,6)</f>
      </c>
      <c r="L523" s="38">
        <v>0</v>
      </c>
      <c s="32">
        <f>ROUND(ROUND(L523,2)*ROUND(G523,3),2)</f>
      </c>
      <c s="36" t="s">
        <v>55</v>
      </c>
      <c>
        <f>(M523*21)/100</f>
      </c>
      <c t="s">
        <v>28</v>
      </c>
    </row>
    <row r="524" spans="1:5" ht="12.75">
      <c r="A524" s="35" t="s">
        <v>56</v>
      </c>
      <c r="E524" s="39" t="s">
        <v>4971</v>
      </c>
    </row>
    <row r="525" spans="1:5" ht="12.75">
      <c r="A525" s="35" t="s">
        <v>57</v>
      </c>
      <c r="E525" s="40" t="s">
        <v>5</v>
      </c>
    </row>
    <row r="526" spans="1:5" ht="12.75">
      <c r="A526" t="s">
        <v>58</v>
      </c>
      <c r="E526" s="39" t="s">
        <v>5</v>
      </c>
    </row>
    <row r="527" spans="1:16" ht="12.75">
      <c r="A527" t="s">
        <v>50</v>
      </c>
      <c s="34" t="s">
        <v>3728</v>
      </c>
      <c s="34" t="s">
        <v>5074</v>
      </c>
      <c s="35" t="s">
        <v>5</v>
      </c>
      <c s="6" t="s">
        <v>5075</v>
      </c>
      <c s="36" t="s">
        <v>108</v>
      </c>
      <c s="37">
        <v>1</v>
      </c>
      <c s="36">
        <v>0</v>
      </c>
      <c s="36">
        <f>ROUND(G527*H527,6)</f>
      </c>
      <c r="L527" s="38">
        <v>0</v>
      </c>
      <c s="32">
        <f>ROUND(ROUND(L527,2)*ROUND(G527,3),2)</f>
      </c>
      <c s="36" t="s">
        <v>55</v>
      </c>
      <c>
        <f>(M527*21)/100</f>
      </c>
      <c t="s">
        <v>28</v>
      </c>
    </row>
    <row r="528" spans="1:5" ht="12.75">
      <c r="A528" s="35" t="s">
        <v>56</v>
      </c>
      <c r="E528" s="39" t="s">
        <v>5075</v>
      </c>
    </row>
    <row r="529" spans="1:5" ht="12.75">
      <c r="A529" s="35" t="s">
        <v>57</v>
      </c>
      <c r="E529" s="40" t="s">
        <v>5</v>
      </c>
    </row>
    <row r="530" spans="1:5" ht="12.75">
      <c r="A530" t="s">
        <v>58</v>
      </c>
      <c r="E530" s="39" t="s">
        <v>5</v>
      </c>
    </row>
    <row r="531" spans="1:16" ht="12.75">
      <c r="A531" t="s">
        <v>50</v>
      </c>
      <c s="34" t="s">
        <v>3732</v>
      </c>
      <c s="34" t="s">
        <v>5076</v>
      </c>
      <c s="35" t="s">
        <v>5</v>
      </c>
      <c s="6" t="s">
        <v>4979</v>
      </c>
      <c s="36" t="s">
        <v>108</v>
      </c>
      <c s="37">
        <v>1</v>
      </c>
      <c s="36">
        <v>0</v>
      </c>
      <c s="36">
        <f>ROUND(G531*H531,6)</f>
      </c>
      <c r="L531" s="38">
        <v>0</v>
      </c>
      <c s="32">
        <f>ROUND(ROUND(L531,2)*ROUND(G531,3),2)</f>
      </c>
      <c s="36" t="s">
        <v>55</v>
      </c>
      <c>
        <f>(M531*21)/100</f>
      </c>
      <c t="s">
        <v>28</v>
      </c>
    </row>
    <row r="532" spans="1:5" ht="12.75">
      <c r="A532" s="35" t="s">
        <v>56</v>
      </c>
      <c r="E532" s="39" t="s">
        <v>4979</v>
      </c>
    </row>
    <row r="533" spans="1:5" ht="12.75">
      <c r="A533" s="35" t="s">
        <v>57</v>
      </c>
      <c r="E533" s="40" t="s">
        <v>5</v>
      </c>
    </row>
    <row r="534" spans="1:5" ht="12.75">
      <c r="A534" t="s">
        <v>58</v>
      </c>
      <c r="E534" s="39" t="s">
        <v>5</v>
      </c>
    </row>
    <row r="535" spans="1:16" ht="12.75">
      <c r="A535" t="s">
        <v>50</v>
      </c>
      <c s="34" t="s">
        <v>3735</v>
      </c>
      <c s="34" t="s">
        <v>5077</v>
      </c>
      <c s="35" t="s">
        <v>5</v>
      </c>
      <c s="6" t="s">
        <v>4873</v>
      </c>
      <c s="36" t="s">
        <v>108</v>
      </c>
      <c s="37">
        <v>1</v>
      </c>
      <c s="36">
        <v>0</v>
      </c>
      <c s="36">
        <f>ROUND(G535*H535,6)</f>
      </c>
      <c r="L535" s="38">
        <v>0</v>
      </c>
      <c s="32">
        <f>ROUND(ROUND(L535,2)*ROUND(G535,3),2)</f>
      </c>
      <c s="36" t="s">
        <v>55</v>
      </c>
      <c>
        <f>(M535*21)/100</f>
      </c>
      <c t="s">
        <v>28</v>
      </c>
    </row>
    <row r="536" spans="1:5" ht="12.75">
      <c r="A536" s="35" t="s">
        <v>56</v>
      </c>
      <c r="E536" s="39" t="s">
        <v>4873</v>
      </c>
    </row>
    <row r="537" spans="1:5" ht="12.75">
      <c r="A537" s="35" t="s">
        <v>57</v>
      </c>
      <c r="E537" s="40" t="s">
        <v>5</v>
      </c>
    </row>
    <row r="538" spans="1:5" ht="12.75">
      <c r="A538" t="s">
        <v>58</v>
      </c>
      <c r="E538" s="39" t="s">
        <v>5</v>
      </c>
    </row>
    <row r="539" spans="1:16" ht="12.75">
      <c r="A539" t="s">
        <v>50</v>
      </c>
      <c s="34" t="s">
        <v>3738</v>
      </c>
      <c s="34" t="s">
        <v>5078</v>
      </c>
      <c s="35" t="s">
        <v>5</v>
      </c>
      <c s="6" t="s">
        <v>4875</v>
      </c>
      <c s="36" t="s">
        <v>108</v>
      </c>
      <c s="37">
        <v>1</v>
      </c>
      <c s="36">
        <v>0</v>
      </c>
      <c s="36">
        <f>ROUND(G539*H539,6)</f>
      </c>
      <c r="L539" s="38">
        <v>0</v>
      </c>
      <c s="32">
        <f>ROUND(ROUND(L539,2)*ROUND(G539,3),2)</f>
      </c>
      <c s="36" t="s">
        <v>55</v>
      </c>
      <c>
        <f>(M539*21)/100</f>
      </c>
      <c t="s">
        <v>28</v>
      </c>
    </row>
    <row r="540" spans="1:5" ht="12.75">
      <c r="A540" s="35" t="s">
        <v>56</v>
      </c>
      <c r="E540" s="39" t="s">
        <v>4875</v>
      </c>
    </row>
    <row r="541" spans="1:5" ht="12.75">
      <c r="A541" s="35" t="s">
        <v>57</v>
      </c>
      <c r="E541" s="40" t="s">
        <v>5</v>
      </c>
    </row>
    <row r="542" spans="1:5" ht="12.75">
      <c r="A542" t="s">
        <v>58</v>
      </c>
      <c r="E542" s="39" t="s">
        <v>5</v>
      </c>
    </row>
    <row r="543" spans="1:16" ht="25.5">
      <c r="A543" t="s">
        <v>50</v>
      </c>
      <c s="34" t="s">
        <v>3742</v>
      </c>
      <c s="34" t="s">
        <v>5079</v>
      </c>
      <c s="35" t="s">
        <v>5</v>
      </c>
      <c s="6" t="s">
        <v>4991</v>
      </c>
      <c s="36" t="s">
        <v>108</v>
      </c>
      <c s="37">
        <v>4</v>
      </c>
      <c s="36">
        <v>0</v>
      </c>
      <c s="36">
        <f>ROUND(G543*H543,6)</f>
      </c>
      <c r="L543" s="38">
        <v>0</v>
      </c>
      <c s="32">
        <f>ROUND(ROUND(L543,2)*ROUND(G543,3),2)</f>
      </c>
      <c s="36" t="s">
        <v>55</v>
      </c>
      <c>
        <f>(M543*21)/100</f>
      </c>
      <c t="s">
        <v>28</v>
      </c>
    </row>
    <row r="544" spans="1:5" ht="25.5">
      <c r="A544" s="35" t="s">
        <v>56</v>
      </c>
      <c r="E544" s="39" t="s">
        <v>4991</v>
      </c>
    </row>
    <row r="545" spans="1:5" ht="12.75">
      <c r="A545" s="35" t="s">
        <v>57</v>
      </c>
      <c r="E545" s="40" t="s">
        <v>5</v>
      </c>
    </row>
    <row r="546" spans="1:5" ht="12.75">
      <c r="A546" t="s">
        <v>58</v>
      </c>
      <c r="E546" s="39" t="s">
        <v>5</v>
      </c>
    </row>
    <row r="547" spans="1:16" ht="12.75">
      <c r="A547" t="s">
        <v>50</v>
      </c>
      <c s="34" t="s">
        <v>3746</v>
      </c>
      <c s="34" t="s">
        <v>5080</v>
      </c>
      <c s="35" t="s">
        <v>5</v>
      </c>
      <c s="6" t="s">
        <v>5081</v>
      </c>
      <c s="36" t="s">
        <v>108</v>
      </c>
      <c s="37">
        <v>2</v>
      </c>
      <c s="36">
        <v>0</v>
      </c>
      <c s="36">
        <f>ROUND(G547*H547,6)</f>
      </c>
      <c r="L547" s="38">
        <v>0</v>
      </c>
      <c s="32">
        <f>ROUND(ROUND(L547,2)*ROUND(G547,3),2)</f>
      </c>
      <c s="36" t="s">
        <v>55</v>
      </c>
      <c>
        <f>(M547*21)/100</f>
      </c>
      <c t="s">
        <v>28</v>
      </c>
    </row>
    <row r="548" spans="1:5" ht="12.75">
      <c r="A548" s="35" t="s">
        <v>56</v>
      </c>
      <c r="E548" s="39" t="s">
        <v>5081</v>
      </c>
    </row>
    <row r="549" spans="1:5" ht="12.75">
      <c r="A549" s="35" t="s">
        <v>57</v>
      </c>
      <c r="E549" s="40" t="s">
        <v>5</v>
      </c>
    </row>
    <row r="550" spans="1:5" ht="12.75">
      <c r="A550" t="s">
        <v>58</v>
      </c>
      <c r="E550" s="39" t="s">
        <v>5</v>
      </c>
    </row>
    <row r="551" spans="1:16" ht="12.75">
      <c r="A551" t="s">
        <v>50</v>
      </c>
      <c s="34" t="s">
        <v>3749</v>
      </c>
      <c s="34" t="s">
        <v>5082</v>
      </c>
      <c s="35" t="s">
        <v>5</v>
      </c>
      <c s="6" t="s">
        <v>5083</v>
      </c>
      <c s="36" t="s">
        <v>108</v>
      </c>
      <c s="37">
        <v>1</v>
      </c>
      <c s="36">
        <v>0</v>
      </c>
      <c s="36">
        <f>ROUND(G551*H551,6)</f>
      </c>
      <c r="L551" s="38">
        <v>0</v>
      </c>
      <c s="32">
        <f>ROUND(ROUND(L551,2)*ROUND(G551,3),2)</f>
      </c>
      <c s="36" t="s">
        <v>55</v>
      </c>
      <c>
        <f>(M551*21)/100</f>
      </c>
      <c t="s">
        <v>28</v>
      </c>
    </row>
    <row r="552" spans="1:5" ht="12.75">
      <c r="A552" s="35" t="s">
        <v>56</v>
      </c>
      <c r="E552" s="39" t="s">
        <v>5083</v>
      </c>
    </row>
    <row r="553" spans="1:5" ht="12.75">
      <c r="A553" s="35" t="s">
        <v>57</v>
      </c>
      <c r="E553" s="40" t="s">
        <v>5</v>
      </c>
    </row>
    <row r="554" spans="1:5" ht="12.75">
      <c r="A554" t="s">
        <v>58</v>
      </c>
      <c r="E554" s="39" t="s">
        <v>5</v>
      </c>
    </row>
    <row r="555" spans="1:16" ht="12.75">
      <c r="A555" t="s">
        <v>50</v>
      </c>
      <c s="34" t="s">
        <v>3754</v>
      </c>
      <c s="34" t="s">
        <v>5084</v>
      </c>
      <c s="35" t="s">
        <v>5</v>
      </c>
      <c s="6" t="s">
        <v>4902</v>
      </c>
      <c s="36" t="s">
        <v>108</v>
      </c>
      <c s="37">
        <v>3</v>
      </c>
      <c s="36">
        <v>0</v>
      </c>
      <c s="36">
        <f>ROUND(G555*H555,6)</f>
      </c>
      <c r="L555" s="38">
        <v>0</v>
      </c>
      <c s="32">
        <f>ROUND(ROUND(L555,2)*ROUND(G555,3),2)</f>
      </c>
      <c s="36" t="s">
        <v>55</v>
      </c>
      <c>
        <f>(M555*21)/100</f>
      </c>
      <c t="s">
        <v>28</v>
      </c>
    </row>
    <row r="556" spans="1:5" ht="12.75">
      <c r="A556" s="35" t="s">
        <v>56</v>
      </c>
      <c r="E556" s="39" t="s">
        <v>4902</v>
      </c>
    </row>
    <row r="557" spans="1:5" ht="12.75">
      <c r="A557" s="35" t="s">
        <v>57</v>
      </c>
      <c r="E557" s="40" t="s">
        <v>5</v>
      </c>
    </row>
    <row r="558" spans="1:5" ht="12.75">
      <c r="A558" t="s">
        <v>58</v>
      </c>
      <c r="E558" s="39" t="s">
        <v>5</v>
      </c>
    </row>
    <row r="559" spans="1:16" ht="25.5">
      <c r="A559" t="s">
        <v>50</v>
      </c>
      <c s="34" t="s">
        <v>3759</v>
      </c>
      <c s="34" t="s">
        <v>5085</v>
      </c>
      <c s="35" t="s">
        <v>5</v>
      </c>
      <c s="6" t="s">
        <v>4908</v>
      </c>
      <c s="36" t="s">
        <v>4909</v>
      </c>
      <c s="37">
        <v>6</v>
      </c>
      <c s="36">
        <v>0</v>
      </c>
      <c s="36">
        <f>ROUND(G559*H559,6)</f>
      </c>
      <c r="L559" s="38">
        <v>0</v>
      </c>
      <c s="32">
        <f>ROUND(ROUND(L559,2)*ROUND(G559,3),2)</f>
      </c>
      <c s="36" t="s">
        <v>55</v>
      </c>
      <c>
        <f>(M559*21)/100</f>
      </c>
      <c t="s">
        <v>28</v>
      </c>
    </row>
    <row r="560" spans="1:5" ht="38.25">
      <c r="A560" s="35" t="s">
        <v>56</v>
      </c>
      <c r="E560" s="39" t="s">
        <v>4910</v>
      </c>
    </row>
    <row r="561" spans="1:5" ht="12.75">
      <c r="A561" s="35" t="s">
        <v>57</v>
      </c>
      <c r="E561" s="40" t="s">
        <v>5</v>
      </c>
    </row>
    <row r="562" spans="1:5" ht="12.75">
      <c r="A562" t="s">
        <v>58</v>
      </c>
      <c r="E562" s="39" t="s">
        <v>5</v>
      </c>
    </row>
    <row r="563" spans="1:16" ht="12.75">
      <c r="A563" t="s">
        <v>50</v>
      </c>
      <c s="34" t="s">
        <v>3762</v>
      </c>
      <c s="34" t="s">
        <v>5086</v>
      </c>
      <c s="35" t="s">
        <v>5</v>
      </c>
      <c s="6" t="s">
        <v>4999</v>
      </c>
      <c s="36" t="s">
        <v>108</v>
      </c>
      <c s="37">
        <v>3</v>
      </c>
      <c s="36">
        <v>0</v>
      </c>
      <c s="36">
        <f>ROUND(G563*H563,6)</f>
      </c>
      <c r="L563" s="38">
        <v>0</v>
      </c>
      <c s="32">
        <f>ROUND(ROUND(L563,2)*ROUND(G563,3),2)</f>
      </c>
      <c s="36" t="s">
        <v>55</v>
      </c>
      <c>
        <f>(M563*21)/100</f>
      </c>
      <c t="s">
        <v>28</v>
      </c>
    </row>
    <row r="564" spans="1:5" ht="12.75">
      <c r="A564" s="35" t="s">
        <v>56</v>
      </c>
      <c r="E564" s="39" t="s">
        <v>4999</v>
      </c>
    </row>
    <row r="565" spans="1:5" ht="12.75">
      <c r="A565" s="35" t="s">
        <v>57</v>
      </c>
      <c r="E565" s="40" t="s">
        <v>5</v>
      </c>
    </row>
    <row r="566" spans="1:5" ht="12.75">
      <c r="A566" t="s">
        <v>58</v>
      </c>
      <c r="E566" s="39" t="s">
        <v>5</v>
      </c>
    </row>
    <row r="567" spans="1:16" ht="25.5">
      <c r="A567" t="s">
        <v>50</v>
      </c>
      <c s="34" t="s">
        <v>3767</v>
      </c>
      <c s="34" t="s">
        <v>5087</v>
      </c>
      <c s="35" t="s">
        <v>5</v>
      </c>
      <c s="6" t="s">
        <v>5062</v>
      </c>
      <c s="36" t="s">
        <v>74</v>
      </c>
      <c s="37">
        <v>4</v>
      </c>
      <c s="36">
        <v>0</v>
      </c>
      <c s="36">
        <f>ROUND(G567*H567,6)</f>
      </c>
      <c r="L567" s="38">
        <v>0</v>
      </c>
      <c s="32">
        <f>ROUND(ROUND(L567,2)*ROUND(G567,3),2)</f>
      </c>
      <c s="36" t="s">
        <v>55</v>
      </c>
      <c>
        <f>(M567*21)/100</f>
      </c>
      <c t="s">
        <v>28</v>
      </c>
    </row>
    <row r="568" spans="1:5" ht="25.5">
      <c r="A568" s="35" t="s">
        <v>56</v>
      </c>
      <c r="E568" s="39" t="s">
        <v>5062</v>
      </c>
    </row>
    <row r="569" spans="1:5" ht="12.75">
      <c r="A569" s="35" t="s">
        <v>57</v>
      </c>
      <c r="E569" s="40" t="s">
        <v>5</v>
      </c>
    </row>
    <row r="570" spans="1:5" ht="12.75">
      <c r="A570" t="s">
        <v>58</v>
      </c>
      <c r="E570" s="39" t="s">
        <v>5</v>
      </c>
    </row>
    <row r="571" spans="1:16" ht="12.75">
      <c r="A571" t="s">
        <v>50</v>
      </c>
      <c s="34" t="s">
        <v>3772</v>
      </c>
      <c s="34" t="s">
        <v>5088</v>
      </c>
      <c s="35" t="s">
        <v>5</v>
      </c>
      <c s="6" t="s">
        <v>4936</v>
      </c>
      <c s="36" t="s">
        <v>4909</v>
      </c>
      <c s="37">
        <v>6</v>
      </c>
      <c s="36">
        <v>0</v>
      </c>
      <c s="36">
        <f>ROUND(G571*H571,6)</f>
      </c>
      <c r="L571" s="38">
        <v>0</v>
      </c>
      <c s="32">
        <f>ROUND(ROUND(L571,2)*ROUND(G571,3),2)</f>
      </c>
      <c s="36" t="s">
        <v>55</v>
      </c>
      <c>
        <f>(M571*21)/100</f>
      </c>
      <c t="s">
        <v>28</v>
      </c>
    </row>
    <row r="572" spans="1:5" ht="12.75">
      <c r="A572" s="35" t="s">
        <v>56</v>
      </c>
      <c r="E572" s="39" t="s">
        <v>4936</v>
      </c>
    </row>
    <row r="573" spans="1:5" ht="12.75">
      <c r="A573" s="35" t="s">
        <v>57</v>
      </c>
      <c r="E573" s="40" t="s">
        <v>5</v>
      </c>
    </row>
    <row r="574" spans="1:5" ht="12.75">
      <c r="A574" t="s">
        <v>58</v>
      </c>
      <c r="E574" s="39" t="s">
        <v>5</v>
      </c>
    </row>
    <row r="575" spans="1:16" ht="12.75">
      <c r="A575" t="s">
        <v>50</v>
      </c>
      <c s="34" t="s">
        <v>3776</v>
      </c>
      <c s="34" t="s">
        <v>5089</v>
      </c>
      <c s="35" t="s">
        <v>5</v>
      </c>
      <c s="6" t="s">
        <v>4938</v>
      </c>
      <c s="36" t="s">
        <v>4909</v>
      </c>
      <c s="37">
        <v>30</v>
      </c>
      <c s="36">
        <v>0</v>
      </c>
      <c s="36">
        <f>ROUND(G575*H575,6)</f>
      </c>
      <c r="L575" s="38">
        <v>0</v>
      </c>
      <c s="32">
        <f>ROUND(ROUND(L575,2)*ROUND(G575,3),2)</f>
      </c>
      <c s="36" t="s">
        <v>55</v>
      </c>
      <c>
        <f>(M575*21)/100</f>
      </c>
      <c t="s">
        <v>28</v>
      </c>
    </row>
    <row r="576" spans="1:5" ht="12.75">
      <c r="A576" s="35" t="s">
        <v>56</v>
      </c>
      <c r="E576" s="39" t="s">
        <v>4938</v>
      </c>
    </row>
    <row r="577" spans="1:5" ht="12.75">
      <c r="A577" s="35" t="s">
        <v>57</v>
      </c>
      <c r="E577" s="40" t="s">
        <v>5</v>
      </c>
    </row>
    <row r="578" spans="1:5" ht="12.75">
      <c r="A578" t="s">
        <v>58</v>
      </c>
      <c r="E578" s="39" t="s">
        <v>5</v>
      </c>
    </row>
    <row r="579" spans="1:16" ht="12.75">
      <c r="A579" t="s">
        <v>50</v>
      </c>
      <c s="34" t="s">
        <v>3781</v>
      </c>
      <c s="34" t="s">
        <v>5090</v>
      </c>
      <c s="35" t="s">
        <v>5</v>
      </c>
      <c s="6" t="s">
        <v>4946</v>
      </c>
      <c s="36" t="s">
        <v>74</v>
      </c>
      <c s="37">
        <v>21</v>
      </c>
      <c s="36">
        <v>0</v>
      </c>
      <c s="36">
        <f>ROUND(G579*H579,6)</f>
      </c>
      <c r="L579" s="38">
        <v>0</v>
      </c>
      <c s="32">
        <f>ROUND(ROUND(L579,2)*ROUND(G579,3),2)</f>
      </c>
      <c s="36" t="s">
        <v>55</v>
      </c>
      <c>
        <f>(M579*21)/100</f>
      </c>
      <c t="s">
        <v>28</v>
      </c>
    </row>
    <row r="580" spans="1:5" ht="12.75">
      <c r="A580" s="35" t="s">
        <v>56</v>
      </c>
      <c r="E580" s="39" t="s">
        <v>4946</v>
      </c>
    </row>
    <row r="581" spans="1:5" ht="12.75">
      <c r="A581" s="35" t="s">
        <v>57</v>
      </c>
      <c r="E581" s="40" t="s">
        <v>5</v>
      </c>
    </row>
    <row r="582" spans="1:5" ht="12.75">
      <c r="A582" t="s">
        <v>58</v>
      </c>
      <c r="E582" s="39" t="s">
        <v>5</v>
      </c>
    </row>
    <row r="583" spans="1:16" ht="12.75">
      <c r="A583" t="s">
        <v>50</v>
      </c>
      <c s="34" t="s">
        <v>3785</v>
      </c>
      <c s="34" t="s">
        <v>5091</v>
      </c>
      <c s="35" t="s">
        <v>5</v>
      </c>
      <c s="6" t="s">
        <v>4948</v>
      </c>
      <c s="36" t="s">
        <v>74</v>
      </c>
      <c s="37">
        <v>3</v>
      </c>
      <c s="36">
        <v>0</v>
      </c>
      <c s="36">
        <f>ROUND(G583*H583,6)</f>
      </c>
      <c r="L583" s="38">
        <v>0</v>
      </c>
      <c s="32">
        <f>ROUND(ROUND(L583,2)*ROUND(G583,3),2)</f>
      </c>
      <c s="36" t="s">
        <v>55</v>
      </c>
      <c>
        <f>(M583*21)/100</f>
      </c>
      <c t="s">
        <v>28</v>
      </c>
    </row>
    <row r="584" spans="1:5" ht="12.75">
      <c r="A584" s="35" t="s">
        <v>56</v>
      </c>
      <c r="E584" s="39" t="s">
        <v>4948</v>
      </c>
    </row>
    <row r="585" spans="1:5" ht="12.75">
      <c r="A585" s="35" t="s">
        <v>57</v>
      </c>
      <c r="E585" s="40" t="s">
        <v>5</v>
      </c>
    </row>
    <row r="586" spans="1:5" ht="12.75">
      <c r="A586" t="s">
        <v>58</v>
      </c>
      <c r="E586" s="39" t="s">
        <v>5</v>
      </c>
    </row>
    <row r="587" spans="1:16" ht="12.75">
      <c r="A587" t="s">
        <v>50</v>
      </c>
      <c s="34" t="s">
        <v>3789</v>
      </c>
      <c s="34" t="s">
        <v>5092</v>
      </c>
      <c s="35" t="s">
        <v>5</v>
      </c>
      <c s="6" t="s">
        <v>4950</v>
      </c>
      <c s="36" t="s">
        <v>4909</v>
      </c>
      <c s="37">
        <v>4</v>
      </c>
      <c s="36">
        <v>0</v>
      </c>
      <c s="36">
        <f>ROUND(G587*H587,6)</f>
      </c>
      <c r="L587" s="38">
        <v>0</v>
      </c>
      <c s="32">
        <f>ROUND(ROUND(L587,2)*ROUND(G587,3),2)</f>
      </c>
      <c s="36" t="s">
        <v>55</v>
      </c>
      <c>
        <f>(M587*21)/100</f>
      </c>
      <c t="s">
        <v>28</v>
      </c>
    </row>
    <row r="588" spans="1:5" ht="12.75">
      <c r="A588" s="35" t="s">
        <v>56</v>
      </c>
      <c r="E588" s="39" t="s">
        <v>4950</v>
      </c>
    </row>
    <row r="589" spans="1:5" ht="12.75">
      <c r="A589" s="35" t="s">
        <v>57</v>
      </c>
      <c r="E589" s="40" t="s">
        <v>5</v>
      </c>
    </row>
    <row r="590" spans="1:5" ht="12.75">
      <c r="A590" t="s">
        <v>58</v>
      </c>
      <c r="E590" s="39" t="s">
        <v>5</v>
      </c>
    </row>
    <row r="591" spans="1:16" ht="25.5">
      <c r="A591" t="s">
        <v>50</v>
      </c>
      <c s="34" t="s">
        <v>3794</v>
      </c>
      <c s="34" t="s">
        <v>5093</v>
      </c>
      <c s="35" t="s">
        <v>5</v>
      </c>
      <c s="6" t="s">
        <v>4952</v>
      </c>
      <c s="36" t="s">
        <v>124</v>
      </c>
      <c s="37">
        <v>1</v>
      </c>
      <c s="36">
        <v>0</v>
      </c>
      <c s="36">
        <f>ROUND(G591*H591,6)</f>
      </c>
      <c r="L591" s="38">
        <v>0</v>
      </c>
      <c s="32">
        <f>ROUND(ROUND(L591,2)*ROUND(G591,3),2)</f>
      </c>
      <c s="36" t="s">
        <v>55</v>
      </c>
      <c>
        <f>(M591*21)/100</f>
      </c>
      <c t="s">
        <v>28</v>
      </c>
    </row>
    <row r="592" spans="1:5" ht="51">
      <c r="A592" s="35" t="s">
        <v>56</v>
      </c>
      <c r="E592" s="39" t="s">
        <v>4953</v>
      </c>
    </row>
    <row r="593" spans="1:5" ht="12.75">
      <c r="A593" s="35" t="s">
        <v>57</v>
      </c>
      <c r="E593" s="40" t="s">
        <v>5</v>
      </c>
    </row>
    <row r="594" spans="1:5" ht="12.75">
      <c r="A594" t="s">
        <v>58</v>
      </c>
      <c r="E594" s="39" t="s">
        <v>5</v>
      </c>
    </row>
    <row r="595" spans="1:13" ht="12.75">
      <c r="A595" t="s">
        <v>47</v>
      </c>
      <c r="C595" s="31" t="s">
        <v>27</v>
      </c>
      <c r="E595" s="33" t="s">
        <v>5094</v>
      </c>
      <c r="J595" s="32">
        <f>0</f>
      </c>
      <c s="32">
        <f>0</f>
      </c>
      <c s="32">
        <f>0+L596+L600+L604+L608+L612+L616+L620+L624+L628+L632+L636+L640+L644+L648+L652+L656+L660+L664+L668+L672+L676+L680+L684+L688+L692+L696+L700+L704+L708+L712+L716+L720+L724+L728+L732+L736+L740+L744+L748+L752+L756</f>
      </c>
      <c s="32">
        <f>0+M596+M600+M604+M608+M612+M616+M620+M624+M628+M632+M636+M640+M644+M648+M652+M656+M660+M664+M668+M672+M676+M680+M684+M688+M692+M696+M700+M704+M708+M712+M716+M720+M724+M728+M732+M736+M740+M744+M748+M752+M756</f>
      </c>
    </row>
    <row r="596" spans="1:16" ht="25.5">
      <c r="A596" t="s">
        <v>50</v>
      </c>
      <c s="34" t="s">
        <v>3799</v>
      </c>
      <c s="34" t="s">
        <v>5095</v>
      </c>
      <c s="35" t="s">
        <v>5</v>
      </c>
      <c s="6" t="s">
        <v>5096</v>
      </c>
      <c s="36" t="s">
        <v>108</v>
      </c>
      <c s="37">
        <v>1</v>
      </c>
      <c s="36">
        <v>0</v>
      </c>
      <c s="36">
        <f>ROUND(G596*H596,6)</f>
      </c>
      <c r="L596" s="38">
        <v>0</v>
      </c>
      <c s="32">
        <f>ROUND(ROUND(L596,2)*ROUND(G596,3),2)</f>
      </c>
      <c s="36" t="s">
        <v>55</v>
      </c>
      <c>
        <f>(M596*21)/100</f>
      </c>
      <c t="s">
        <v>28</v>
      </c>
    </row>
    <row r="597" spans="1:5" ht="25.5">
      <c r="A597" s="35" t="s">
        <v>56</v>
      </c>
      <c r="E597" s="39" t="s">
        <v>5096</v>
      </c>
    </row>
    <row r="598" spans="1:5" ht="12.75">
      <c r="A598" s="35" t="s">
        <v>57</v>
      </c>
      <c r="E598" s="40" t="s">
        <v>5</v>
      </c>
    </row>
    <row r="599" spans="1:5" ht="12.75">
      <c r="A599" t="s">
        <v>58</v>
      </c>
      <c r="E599" s="39" t="s">
        <v>5</v>
      </c>
    </row>
    <row r="600" spans="1:16" ht="12.75">
      <c r="A600" t="s">
        <v>50</v>
      </c>
      <c s="34" t="s">
        <v>3803</v>
      </c>
      <c s="34" t="s">
        <v>5097</v>
      </c>
      <c s="35" t="s">
        <v>5</v>
      </c>
      <c s="6" t="s">
        <v>5098</v>
      </c>
      <c s="36" t="s">
        <v>108</v>
      </c>
      <c s="37">
        <v>1</v>
      </c>
      <c s="36">
        <v>0</v>
      </c>
      <c s="36">
        <f>ROUND(G600*H600,6)</f>
      </c>
      <c r="L600" s="38">
        <v>0</v>
      </c>
      <c s="32">
        <f>ROUND(ROUND(L600,2)*ROUND(G600,3),2)</f>
      </c>
      <c s="36" t="s">
        <v>55</v>
      </c>
      <c>
        <f>(M600*21)/100</f>
      </c>
      <c t="s">
        <v>28</v>
      </c>
    </row>
    <row r="601" spans="1:5" ht="12.75">
      <c r="A601" s="35" t="s">
        <v>56</v>
      </c>
      <c r="E601" s="39" t="s">
        <v>5098</v>
      </c>
    </row>
    <row r="602" spans="1:5" ht="12.75">
      <c r="A602" s="35" t="s">
        <v>57</v>
      </c>
      <c r="E602" s="40" t="s">
        <v>5</v>
      </c>
    </row>
    <row r="603" spans="1:5" ht="12.75">
      <c r="A603" t="s">
        <v>58</v>
      </c>
      <c r="E603" s="39" t="s">
        <v>5</v>
      </c>
    </row>
    <row r="604" spans="1:16" ht="25.5">
      <c r="A604" t="s">
        <v>50</v>
      </c>
      <c s="34" t="s">
        <v>3806</v>
      </c>
      <c s="34" t="s">
        <v>5099</v>
      </c>
      <c s="35" t="s">
        <v>5</v>
      </c>
      <c s="6" t="s">
        <v>5096</v>
      </c>
      <c s="36" t="s">
        <v>108</v>
      </c>
      <c s="37">
        <v>1</v>
      </c>
      <c s="36">
        <v>0</v>
      </c>
      <c s="36">
        <f>ROUND(G604*H604,6)</f>
      </c>
      <c r="L604" s="38">
        <v>0</v>
      </c>
      <c s="32">
        <f>ROUND(ROUND(L604,2)*ROUND(G604,3),2)</f>
      </c>
      <c s="36" t="s">
        <v>55</v>
      </c>
      <c>
        <f>(M604*21)/100</f>
      </c>
      <c t="s">
        <v>28</v>
      </c>
    </row>
    <row r="605" spans="1:5" ht="25.5">
      <c r="A605" s="35" t="s">
        <v>56</v>
      </c>
      <c r="E605" s="39" t="s">
        <v>5096</v>
      </c>
    </row>
    <row r="606" spans="1:5" ht="12.75">
      <c r="A606" s="35" t="s">
        <v>57</v>
      </c>
      <c r="E606" s="40" t="s">
        <v>5</v>
      </c>
    </row>
    <row r="607" spans="1:5" ht="12.75">
      <c r="A607" t="s">
        <v>58</v>
      </c>
      <c r="E607" s="39" t="s">
        <v>5</v>
      </c>
    </row>
    <row r="608" spans="1:16" ht="12.75">
      <c r="A608" t="s">
        <v>50</v>
      </c>
      <c s="34" t="s">
        <v>3810</v>
      </c>
      <c s="34" t="s">
        <v>5100</v>
      </c>
      <c s="35" t="s">
        <v>5</v>
      </c>
      <c s="6" t="s">
        <v>5098</v>
      </c>
      <c s="36" t="s">
        <v>108</v>
      </c>
      <c s="37">
        <v>1</v>
      </c>
      <c s="36">
        <v>0</v>
      </c>
      <c s="36">
        <f>ROUND(G608*H608,6)</f>
      </c>
      <c r="L608" s="38">
        <v>0</v>
      </c>
      <c s="32">
        <f>ROUND(ROUND(L608,2)*ROUND(G608,3),2)</f>
      </c>
      <c s="36" t="s">
        <v>55</v>
      </c>
      <c>
        <f>(M608*21)/100</f>
      </c>
      <c t="s">
        <v>28</v>
      </c>
    </row>
    <row r="609" spans="1:5" ht="12.75">
      <c r="A609" s="35" t="s">
        <v>56</v>
      </c>
      <c r="E609" s="39" t="s">
        <v>5098</v>
      </c>
    </row>
    <row r="610" spans="1:5" ht="12.75">
      <c r="A610" s="35" t="s">
        <v>57</v>
      </c>
      <c r="E610" s="40" t="s">
        <v>5</v>
      </c>
    </row>
    <row r="611" spans="1:5" ht="12.75">
      <c r="A611" t="s">
        <v>58</v>
      </c>
      <c r="E611" s="39" t="s">
        <v>5</v>
      </c>
    </row>
    <row r="612" spans="1:16" ht="25.5">
      <c r="A612" t="s">
        <v>50</v>
      </c>
      <c s="34" t="s">
        <v>3814</v>
      </c>
      <c s="34" t="s">
        <v>5101</v>
      </c>
      <c s="35" t="s">
        <v>5</v>
      </c>
      <c s="6" t="s">
        <v>5102</v>
      </c>
      <c s="36" t="s">
        <v>108</v>
      </c>
      <c s="37">
        <v>1</v>
      </c>
      <c s="36">
        <v>0</v>
      </c>
      <c s="36">
        <f>ROUND(G612*H612,6)</f>
      </c>
      <c r="L612" s="38">
        <v>0</v>
      </c>
      <c s="32">
        <f>ROUND(ROUND(L612,2)*ROUND(G612,3),2)</f>
      </c>
      <c s="36" t="s">
        <v>55</v>
      </c>
      <c>
        <f>(M612*21)/100</f>
      </c>
      <c t="s">
        <v>28</v>
      </c>
    </row>
    <row r="613" spans="1:5" ht="25.5">
      <c r="A613" s="35" t="s">
        <v>56</v>
      </c>
      <c r="E613" s="39" t="s">
        <v>5102</v>
      </c>
    </row>
    <row r="614" spans="1:5" ht="12.75">
      <c r="A614" s="35" t="s">
        <v>57</v>
      </c>
      <c r="E614" s="40" t="s">
        <v>5</v>
      </c>
    </row>
    <row r="615" spans="1:5" ht="12.75">
      <c r="A615" t="s">
        <v>58</v>
      </c>
      <c r="E615" s="39" t="s">
        <v>5</v>
      </c>
    </row>
    <row r="616" spans="1:16" ht="12.75">
      <c r="A616" t="s">
        <v>50</v>
      </c>
      <c s="34" t="s">
        <v>3818</v>
      </c>
      <c s="34" t="s">
        <v>5103</v>
      </c>
      <c s="35" t="s">
        <v>5</v>
      </c>
      <c s="6" t="s">
        <v>4875</v>
      </c>
      <c s="36" t="s">
        <v>108</v>
      </c>
      <c s="37">
        <v>1</v>
      </c>
      <c s="36">
        <v>0</v>
      </c>
      <c s="36">
        <f>ROUND(G616*H616,6)</f>
      </c>
      <c r="L616" s="38">
        <v>0</v>
      </c>
      <c s="32">
        <f>ROUND(ROUND(L616,2)*ROUND(G616,3),2)</f>
      </c>
      <c s="36" t="s">
        <v>55</v>
      </c>
      <c>
        <f>(M616*21)/100</f>
      </c>
      <c t="s">
        <v>28</v>
      </c>
    </row>
    <row r="617" spans="1:5" ht="12.75">
      <c r="A617" s="35" t="s">
        <v>56</v>
      </c>
      <c r="E617" s="39" t="s">
        <v>4875</v>
      </c>
    </row>
    <row r="618" spans="1:5" ht="12.75">
      <c r="A618" s="35" t="s">
        <v>57</v>
      </c>
      <c r="E618" s="40" t="s">
        <v>5</v>
      </c>
    </row>
    <row r="619" spans="1:5" ht="12.75">
      <c r="A619" t="s">
        <v>58</v>
      </c>
      <c r="E619" s="39" t="s">
        <v>5</v>
      </c>
    </row>
    <row r="620" spans="1:16" ht="25.5">
      <c r="A620" t="s">
        <v>50</v>
      </c>
      <c s="34" t="s">
        <v>3821</v>
      </c>
      <c s="34" t="s">
        <v>5104</v>
      </c>
      <c s="35" t="s">
        <v>5</v>
      </c>
      <c s="6" t="s">
        <v>5096</v>
      </c>
      <c s="36" t="s">
        <v>108</v>
      </c>
      <c s="37">
        <v>1</v>
      </c>
      <c s="36">
        <v>0</v>
      </c>
      <c s="36">
        <f>ROUND(G620*H620,6)</f>
      </c>
      <c r="L620" s="38">
        <v>0</v>
      </c>
      <c s="32">
        <f>ROUND(ROUND(L620,2)*ROUND(G620,3),2)</f>
      </c>
      <c s="36" t="s">
        <v>55</v>
      </c>
      <c>
        <f>(M620*21)/100</f>
      </c>
      <c t="s">
        <v>28</v>
      </c>
    </row>
    <row r="621" spans="1:5" ht="25.5">
      <c r="A621" s="35" t="s">
        <v>56</v>
      </c>
      <c r="E621" s="39" t="s">
        <v>5096</v>
      </c>
    </row>
    <row r="622" spans="1:5" ht="12.75">
      <c r="A622" s="35" t="s">
        <v>57</v>
      </c>
      <c r="E622" s="40" t="s">
        <v>5</v>
      </c>
    </row>
    <row r="623" spans="1:5" ht="12.75">
      <c r="A623" t="s">
        <v>58</v>
      </c>
      <c r="E623" s="39" t="s">
        <v>5</v>
      </c>
    </row>
    <row r="624" spans="1:16" ht="12.75">
      <c r="A624" t="s">
        <v>50</v>
      </c>
      <c s="34" t="s">
        <v>3824</v>
      </c>
      <c s="34" t="s">
        <v>5105</v>
      </c>
      <c s="35" t="s">
        <v>5</v>
      </c>
      <c s="6" t="s">
        <v>5098</v>
      </c>
      <c s="36" t="s">
        <v>108</v>
      </c>
      <c s="37">
        <v>1</v>
      </c>
      <c s="36">
        <v>0</v>
      </c>
      <c s="36">
        <f>ROUND(G624*H624,6)</f>
      </c>
      <c r="L624" s="38">
        <v>0</v>
      </c>
      <c s="32">
        <f>ROUND(ROUND(L624,2)*ROUND(G624,3),2)</f>
      </c>
      <c s="36" t="s">
        <v>55</v>
      </c>
      <c>
        <f>(M624*21)/100</f>
      </c>
      <c t="s">
        <v>28</v>
      </c>
    </row>
    <row r="625" spans="1:5" ht="12.75">
      <c r="A625" s="35" t="s">
        <v>56</v>
      </c>
      <c r="E625" s="39" t="s">
        <v>5098</v>
      </c>
    </row>
    <row r="626" spans="1:5" ht="12.75">
      <c r="A626" s="35" t="s">
        <v>57</v>
      </c>
      <c r="E626" s="40" t="s">
        <v>5</v>
      </c>
    </row>
    <row r="627" spans="1:5" ht="12.75">
      <c r="A627" t="s">
        <v>58</v>
      </c>
      <c r="E627" s="39" t="s">
        <v>5</v>
      </c>
    </row>
    <row r="628" spans="1:16" ht="25.5">
      <c r="A628" t="s">
        <v>50</v>
      </c>
      <c s="34" t="s">
        <v>3828</v>
      </c>
      <c s="34" t="s">
        <v>5106</v>
      </c>
      <c s="35" t="s">
        <v>5</v>
      </c>
      <c s="6" t="s">
        <v>5096</v>
      </c>
      <c s="36" t="s">
        <v>108</v>
      </c>
      <c s="37">
        <v>1</v>
      </c>
      <c s="36">
        <v>0</v>
      </c>
      <c s="36">
        <f>ROUND(G628*H628,6)</f>
      </c>
      <c r="L628" s="38">
        <v>0</v>
      </c>
      <c s="32">
        <f>ROUND(ROUND(L628,2)*ROUND(G628,3),2)</f>
      </c>
      <c s="36" t="s">
        <v>55</v>
      </c>
      <c>
        <f>(M628*21)/100</f>
      </c>
      <c t="s">
        <v>28</v>
      </c>
    </row>
    <row r="629" spans="1:5" ht="25.5">
      <c r="A629" s="35" t="s">
        <v>56</v>
      </c>
      <c r="E629" s="39" t="s">
        <v>5096</v>
      </c>
    </row>
    <row r="630" spans="1:5" ht="12.75">
      <c r="A630" s="35" t="s">
        <v>57</v>
      </c>
      <c r="E630" s="40" t="s">
        <v>5</v>
      </c>
    </row>
    <row r="631" spans="1:5" ht="12.75">
      <c r="A631" t="s">
        <v>58</v>
      </c>
      <c r="E631" s="39" t="s">
        <v>5</v>
      </c>
    </row>
    <row r="632" spans="1:16" ht="12.75">
      <c r="A632" t="s">
        <v>50</v>
      </c>
      <c s="34" t="s">
        <v>3831</v>
      </c>
      <c s="34" t="s">
        <v>5107</v>
      </c>
      <c s="35" t="s">
        <v>5</v>
      </c>
      <c s="6" t="s">
        <v>5098</v>
      </c>
      <c s="36" t="s">
        <v>108</v>
      </c>
      <c s="37">
        <v>1</v>
      </c>
      <c s="36">
        <v>0</v>
      </c>
      <c s="36">
        <f>ROUND(G632*H632,6)</f>
      </c>
      <c r="L632" s="38">
        <v>0</v>
      </c>
      <c s="32">
        <f>ROUND(ROUND(L632,2)*ROUND(G632,3),2)</f>
      </c>
      <c s="36" t="s">
        <v>55</v>
      </c>
      <c>
        <f>(M632*21)/100</f>
      </c>
      <c t="s">
        <v>28</v>
      </c>
    </row>
    <row r="633" spans="1:5" ht="12.75">
      <c r="A633" s="35" t="s">
        <v>56</v>
      </c>
      <c r="E633" s="39" t="s">
        <v>5098</v>
      </c>
    </row>
    <row r="634" spans="1:5" ht="12.75">
      <c r="A634" s="35" t="s">
        <v>57</v>
      </c>
      <c r="E634" s="40" t="s">
        <v>5</v>
      </c>
    </row>
    <row r="635" spans="1:5" ht="12.75">
      <c r="A635" t="s">
        <v>58</v>
      </c>
      <c r="E635" s="39" t="s">
        <v>5</v>
      </c>
    </row>
    <row r="636" spans="1:16" ht="25.5">
      <c r="A636" t="s">
        <v>50</v>
      </c>
      <c s="34" t="s">
        <v>3834</v>
      </c>
      <c s="34" t="s">
        <v>5108</v>
      </c>
      <c s="35" t="s">
        <v>5</v>
      </c>
      <c s="6" t="s">
        <v>5102</v>
      </c>
      <c s="36" t="s">
        <v>108</v>
      </c>
      <c s="37">
        <v>1</v>
      </c>
      <c s="36">
        <v>0</v>
      </c>
      <c s="36">
        <f>ROUND(G636*H636,6)</f>
      </c>
      <c r="L636" s="38">
        <v>0</v>
      </c>
      <c s="32">
        <f>ROUND(ROUND(L636,2)*ROUND(G636,3),2)</f>
      </c>
      <c s="36" t="s">
        <v>55</v>
      </c>
      <c>
        <f>(M636*21)/100</f>
      </c>
      <c t="s">
        <v>28</v>
      </c>
    </row>
    <row r="637" spans="1:5" ht="25.5">
      <c r="A637" s="35" t="s">
        <v>56</v>
      </c>
      <c r="E637" s="39" t="s">
        <v>5102</v>
      </c>
    </row>
    <row r="638" spans="1:5" ht="12.75">
      <c r="A638" s="35" t="s">
        <v>57</v>
      </c>
      <c r="E638" s="40" t="s">
        <v>5</v>
      </c>
    </row>
    <row r="639" spans="1:5" ht="12.75">
      <c r="A639" t="s">
        <v>58</v>
      </c>
      <c r="E639" s="39" t="s">
        <v>5</v>
      </c>
    </row>
    <row r="640" spans="1:16" ht="12.75">
      <c r="A640" t="s">
        <v>50</v>
      </c>
      <c s="34" t="s">
        <v>3837</v>
      </c>
      <c s="34" t="s">
        <v>5109</v>
      </c>
      <c s="35" t="s">
        <v>5</v>
      </c>
      <c s="6" t="s">
        <v>4875</v>
      </c>
      <c s="36" t="s">
        <v>108</v>
      </c>
      <c s="37">
        <v>1</v>
      </c>
      <c s="36">
        <v>0</v>
      </c>
      <c s="36">
        <f>ROUND(G640*H640,6)</f>
      </c>
      <c r="L640" s="38">
        <v>0</v>
      </c>
      <c s="32">
        <f>ROUND(ROUND(L640,2)*ROUND(G640,3),2)</f>
      </c>
      <c s="36" t="s">
        <v>55</v>
      </c>
      <c>
        <f>(M640*21)/100</f>
      </c>
      <c t="s">
        <v>28</v>
      </c>
    </row>
    <row r="641" spans="1:5" ht="12.75">
      <c r="A641" s="35" t="s">
        <v>56</v>
      </c>
      <c r="E641" s="39" t="s">
        <v>4875</v>
      </c>
    </row>
    <row r="642" spans="1:5" ht="12.75">
      <c r="A642" s="35" t="s">
        <v>57</v>
      </c>
      <c r="E642" s="40" t="s">
        <v>5</v>
      </c>
    </row>
    <row r="643" spans="1:5" ht="12.75">
      <c r="A643" t="s">
        <v>58</v>
      </c>
      <c r="E643" s="39" t="s">
        <v>5</v>
      </c>
    </row>
    <row r="644" spans="1:16" ht="25.5">
      <c r="A644" t="s">
        <v>50</v>
      </c>
      <c s="34" t="s">
        <v>3841</v>
      </c>
      <c s="34" t="s">
        <v>5110</v>
      </c>
      <c s="35" t="s">
        <v>5</v>
      </c>
      <c s="6" t="s">
        <v>5096</v>
      </c>
      <c s="36" t="s">
        <v>108</v>
      </c>
      <c s="37">
        <v>1</v>
      </c>
      <c s="36">
        <v>0</v>
      </c>
      <c s="36">
        <f>ROUND(G644*H644,6)</f>
      </c>
      <c r="L644" s="38">
        <v>0</v>
      </c>
      <c s="32">
        <f>ROUND(ROUND(L644,2)*ROUND(G644,3),2)</f>
      </c>
      <c s="36" t="s">
        <v>55</v>
      </c>
      <c>
        <f>(M644*21)/100</f>
      </c>
      <c t="s">
        <v>28</v>
      </c>
    </row>
    <row r="645" spans="1:5" ht="25.5">
      <c r="A645" s="35" t="s">
        <v>56</v>
      </c>
      <c r="E645" s="39" t="s">
        <v>5096</v>
      </c>
    </row>
    <row r="646" spans="1:5" ht="12.75">
      <c r="A646" s="35" t="s">
        <v>57</v>
      </c>
      <c r="E646" s="40" t="s">
        <v>5</v>
      </c>
    </row>
    <row r="647" spans="1:5" ht="12.75">
      <c r="A647" t="s">
        <v>58</v>
      </c>
      <c r="E647" s="39" t="s">
        <v>5</v>
      </c>
    </row>
    <row r="648" spans="1:16" ht="12.75">
      <c r="A648" t="s">
        <v>50</v>
      </c>
      <c s="34" t="s">
        <v>3845</v>
      </c>
      <c s="34" t="s">
        <v>5111</v>
      </c>
      <c s="35" t="s">
        <v>5</v>
      </c>
      <c s="6" t="s">
        <v>5098</v>
      </c>
      <c s="36" t="s">
        <v>108</v>
      </c>
      <c s="37">
        <v>1</v>
      </c>
      <c s="36">
        <v>0</v>
      </c>
      <c s="36">
        <f>ROUND(G648*H648,6)</f>
      </c>
      <c r="L648" s="38">
        <v>0</v>
      </c>
      <c s="32">
        <f>ROUND(ROUND(L648,2)*ROUND(G648,3),2)</f>
      </c>
      <c s="36" t="s">
        <v>55</v>
      </c>
      <c>
        <f>(M648*21)/100</f>
      </c>
      <c t="s">
        <v>28</v>
      </c>
    </row>
    <row r="649" spans="1:5" ht="12.75">
      <c r="A649" s="35" t="s">
        <v>56</v>
      </c>
      <c r="E649" s="39" t="s">
        <v>5098</v>
      </c>
    </row>
    <row r="650" spans="1:5" ht="12.75">
      <c r="A650" s="35" t="s">
        <v>57</v>
      </c>
      <c r="E650" s="40" t="s">
        <v>5</v>
      </c>
    </row>
    <row r="651" spans="1:5" ht="12.75">
      <c r="A651" t="s">
        <v>58</v>
      </c>
      <c r="E651" s="39" t="s">
        <v>5</v>
      </c>
    </row>
    <row r="652" spans="1:16" ht="25.5">
      <c r="A652" t="s">
        <v>50</v>
      </c>
      <c s="34" t="s">
        <v>3848</v>
      </c>
      <c s="34" t="s">
        <v>5112</v>
      </c>
      <c s="35" t="s">
        <v>5</v>
      </c>
      <c s="6" t="s">
        <v>5096</v>
      </c>
      <c s="36" t="s">
        <v>108</v>
      </c>
      <c s="37">
        <v>1</v>
      </c>
      <c s="36">
        <v>0</v>
      </c>
      <c s="36">
        <f>ROUND(G652*H652,6)</f>
      </c>
      <c r="L652" s="38">
        <v>0</v>
      </c>
      <c s="32">
        <f>ROUND(ROUND(L652,2)*ROUND(G652,3),2)</f>
      </c>
      <c s="36" t="s">
        <v>55</v>
      </c>
      <c>
        <f>(M652*21)/100</f>
      </c>
      <c t="s">
        <v>28</v>
      </c>
    </row>
    <row r="653" spans="1:5" ht="25.5">
      <c r="A653" s="35" t="s">
        <v>56</v>
      </c>
      <c r="E653" s="39" t="s">
        <v>5096</v>
      </c>
    </row>
    <row r="654" spans="1:5" ht="12.75">
      <c r="A654" s="35" t="s">
        <v>57</v>
      </c>
      <c r="E654" s="40" t="s">
        <v>5</v>
      </c>
    </row>
    <row r="655" spans="1:5" ht="12.75">
      <c r="A655" t="s">
        <v>58</v>
      </c>
      <c r="E655" s="39" t="s">
        <v>5</v>
      </c>
    </row>
    <row r="656" spans="1:16" ht="12.75">
      <c r="A656" t="s">
        <v>50</v>
      </c>
      <c s="34" t="s">
        <v>3851</v>
      </c>
      <c s="34" t="s">
        <v>5113</v>
      </c>
      <c s="35" t="s">
        <v>5</v>
      </c>
      <c s="6" t="s">
        <v>5098</v>
      </c>
      <c s="36" t="s">
        <v>108</v>
      </c>
      <c s="37">
        <v>1</v>
      </c>
      <c s="36">
        <v>0</v>
      </c>
      <c s="36">
        <f>ROUND(G656*H656,6)</f>
      </c>
      <c r="L656" s="38">
        <v>0</v>
      </c>
      <c s="32">
        <f>ROUND(ROUND(L656,2)*ROUND(G656,3),2)</f>
      </c>
      <c s="36" t="s">
        <v>55</v>
      </c>
      <c>
        <f>(M656*21)/100</f>
      </c>
      <c t="s">
        <v>28</v>
      </c>
    </row>
    <row r="657" spans="1:5" ht="12.75">
      <c r="A657" s="35" t="s">
        <v>56</v>
      </c>
      <c r="E657" s="39" t="s">
        <v>5098</v>
      </c>
    </row>
    <row r="658" spans="1:5" ht="12.75">
      <c r="A658" s="35" t="s">
        <v>57</v>
      </c>
      <c r="E658" s="40" t="s">
        <v>5</v>
      </c>
    </row>
    <row r="659" spans="1:5" ht="12.75">
      <c r="A659" t="s">
        <v>58</v>
      </c>
      <c r="E659" s="39" t="s">
        <v>5</v>
      </c>
    </row>
    <row r="660" spans="1:16" ht="25.5">
      <c r="A660" t="s">
        <v>50</v>
      </c>
      <c s="34" t="s">
        <v>3854</v>
      </c>
      <c s="34" t="s">
        <v>5114</v>
      </c>
      <c s="35" t="s">
        <v>5</v>
      </c>
      <c s="6" t="s">
        <v>5096</v>
      </c>
      <c s="36" t="s">
        <v>108</v>
      </c>
      <c s="37">
        <v>1</v>
      </c>
      <c s="36">
        <v>0</v>
      </c>
      <c s="36">
        <f>ROUND(G660*H660,6)</f>
      </c>
      <c r="L660" s="38">
        <v>0</v>
      </c>
      <c s="32">
        <f>ROUND(ROUND(L660,2)*ROUND(G660,3),2)</f>
      </c>
      <c s="36" t="s">
        <v>55</v>
      </c>
      <c>
        <f>(M660*21)/100</f>
      </c>
      <c t="s">
        <v>28</v>
      </c>
    </row>
    <row r="661" spans="1:5" ht="25.5">
      <c r="A661" s="35" t="s">
        <v>56</v>
      </c>
      <c r="E661" s="39" t="s">
        <v>5096</v>
      </c>
    </row>
    <row r="662" spans="1:5" ht="12.75">
      <c r="A662" s="35" t="s">
        <v>57</v>
      </c>
      <c r="E662" s="40" t="s">
        <v>5</v>
      </c>
    </row>
    <row r="663" spans="1:5" ht="12.75">
      <c r="A663" t="s">
        <v>58</v>
      </c>
      <c r="E663" s="39" t="s">
        <v>5</v>
      </c>
    </row>
    <row r="664" spans="1:16" ht="12.75">
      <c r="A664" t="s">
        <v>50</v>
      </c>
      <c s="34" t="s">
        <v>3858</v>
      </c>
      <c s="34" t="s">
        <v>5115</v>
      </c>
      <c s="35" t="s">
        <v>5</v>
      </c>
      <c s="6" t="s">
        <v>5098</v>
      </c>
      <c s="36" t="s">
        <v>108</v>
      </c>
      <c s="37">
        <v>1</v>
      </c>
      <c s="36">
        <v>0</v>
      </c>
      <c s="36">
        <f>ROUND(G664*H664,6)</f>
      </c>
      <c r="L664" s="38">
        <v>0</v>
      </c>
      <c s="32">
        <f>ROUND(ROUND(L664,2)*ROUND(G664,3),2)</f>
      </c>
      <c s="36" t="s">
        <v>55</v>
      </c>
      <c>
        <f>(M664*21)/100</f>
      </c>
      <c t="s">
        <v>28</v>
      </c>
    </row>
    <row r="665" spans="1:5" ht="12.75">
      <c r="A665" s="35" t="s">
        <v>56</v>
      </c>
      <c r="E665" s="39" t="s">
        <v>5098</v>
      </c>
    </row>
    <row r="666" spans="1:5" ht="12.75">
      <c r="A666" s="35" t="s">
        <v>57</v>
      </c>
      <c r="E666" s="40" t="s">
        <v>5</v>
      </c>
    </row>
    <row r="667" spans="1:5" ht="12.75">
      <c r="A667" t="s">
        <v>58</v>
      </c>
      <c r="E667" s="39" t="s">
        <v>5</v>
      </c>
    </row>
    <row r="668" spans="1:16" ht="25.5">
      <c r="A668" t="s">
        <v>50</v>
      </c>
      <c s="34" t="s">
        <v>3861</v>
      </c>
      <c s="34" t="s">
        <v>5116</v>
      </c>
      <c s="35" t="s">
        <v>5</v>
      </c>
      <c s="6" t="s">
        <v>5102</v>
      </c>
      <c s="36" t="s">
        <v>108</v>
      </c>
      <c s="37">
        <v>1</v>
      </c>
      <c s="36">
        <v>0</v>
      </c>
      <c s="36">
        <f>ROUND(G668*H668,6)</f>
      </c>
      <c r="L668" s="38">
        <v>0</v>
      </c>
      <c s="32">
        <f>ROUND(ROUND(L668,2)*ROUND(G668,3),2)</f>
      </c>
      <c s="36" t="s">
        <v>55</v>
      </c>
      <c>
        <f>(M668*21)/100</f>
      </c>
      <c t="s">
        <v>28</v>
      </c>
    </row>
    <row r="669" spans="1:5" ht="25.5">
      <c r="A669" s="35" t="s">
        <v>56</v>
      </c>
      <c r="E669" s="39" t="s">
        <v>5102</v>
      </c>
    </row>
    <row r="670" spans="1:5" ht="12.75">
      <c r="A670" s="35" t="s">
        <v>57</v>
      </c>
      <c r="E670" s="40" t="s">
        <v>5</v>
      </c>
    </row>
    <row r="671" spans="1:5" ht="12.75">
      <c r="A671" t="s">
        <v>58</v>
      </c>
      <c r="E671" s="39" t="s">
        <v>5</v>
      </c>
    </row>
    <row r="672" spans="1:16" ht="12.75">
      <c r="A672" t="s">
        <v>50</v>
      </c>
      <c s="34" t="s">
        <v>3865</v>
      </c>
      <c s="34" t="s">
        <v>5117</v>
      </c>
      <c s="35" t="s">
        <v>5</v>
      </c>
      <c s="6" t="s">
        <v>4875</v>
      </c>
      <c s="36" t="s">
        <v>108</v>
      </c>
      <c s="37">
        <v>1</v>
      </c>
      <c s="36">
        <v>0</v>
      </c>
      <c s="36">
        <f>ROUND(G672*H672,6)</f>
      </c>
      <c r="L672" s="38">
        <v>0</v>
      </c>
      <c s="32">
        <f>ROUND(ROUND(L672,2)*ROUND(G672,3),2)</f>
      </c>
      <c s="36" t="s">
        <v>55</v>
      </c>
      <c>
        <f>(M672*21)/100</f>
      </c>
      <c t="s">
        <v>28</v>
      </c>
    </row>
    <row r="673" spans="1:5" ht="12.75">
      <c r="A673" s="35" t="s">
        <v>56</v>
      </c>
      <c r="E673" s="39" t="s">
        <v>4875</v>
      </c>
    </row>
    <row r="674" spans="1:5" ht="12.75">
      <c r="A674" s="35" t="s">
        <v>57</v>
      </c>
      <c r="E674" s="40" t="s">
        <v>5</v>
      </c>
    </row>
    <row r="675" spans="1:5" ht="12.75">
      <c r="A675" t="s">
        <v>58</v>
      </c>
      <c r="E675" s="39" t="s">
        <v>5</v>
      </c>
    </row>
    <row r="676" spans="1:16" ht="25.5">
      <c r="A676" t="s">
        <v>50</v>
      </c>
      <c s="34" t="s">
        <v>3868</v>
      </c>
      <c s="34" t="s">
        <v>5118</v>
      </c>
      <c s="35" t="s">
        <v>5</v>
      </c>
      <c s="6" t="s">
        <v>5096</v>
      </c>
      <c s="36" t="s">
        <v>108</v>
      </c>
      <c s="37">
        <v>1</v>
      </c>
      <c s="36">
        <v>0</v>
      </c>
      <c s="36">
        <f>ROUND(G676*H676,6)</f>
      </c>
      <c r="L676" s="38">
        <v>0</v>
      </c>
      <c s="32">
        <f>ROUND(ROUND(L676,2)*ROUND(G676,3),2)</f>
      </c>
      <c s="36" t="s">
        <v>55</v>
      </c>
      <c>
        <f>(M676*21)/100</f>
      </c>
      <c t="s">
        <v>28</v>
      </c>
    </row>
    <row r="677" spans="1:5" ht="25.5">
      <c r="A677" s="35" t="s">
        <v>56</v>
      </c>
      <c r="E677" s="39" t="s">
        <v>5096</v>
      </c>
    </row>
    <row r="678" spans="1:5" ht="12.75">
      <c r="A678" s="35" t="s">
        <v>57</v>
      </c>
      <c r="E678" s="40" t="s">
        <v>5</v>
      </c>
    </row>
    <row r="679" spans="1:5" ht="12.75">
      <c r="A679" t="s">
        <v>58</v>
      </c>
      <c r="E679" s="39" t="s">
        <v>5</v>
      </c>
    </row>
    <row r="680" spans="1:16" ht="12.75">
      <c r="A680" t="s">
        <v>50</v>
      </c>
      <c s="34" t="s">
        <v>3871</v>
      </c>
      <c s="34" t="s">
        <v>5119</v>
      </c>
      <c s="35" t="s">
        <v>5</v>
      </c>
      <c s="6" t="s">
        <v>5098</v>
      </c>
      <c s="36" t="s">
        <v>108</v>
      </c>
      <c s="37">
        <v>1</v>
      </c>
      <c s="36">
        <v>0</v>
      </c>
      <c s="36">
        <f>ROUND(G680*H680,6)</f>
      </c>
      <c r="L680" s="38">
        <v>0</v>
      </c>
      <c s="32">
        <f>ROUND(ROUND(L680,2)*ROUND(G680,3),2)</f>
      </c>
      <c s="36" t="s">
        <v>55</v>
      </c>
      <c>
        <f>(M680*21)/100</f>
      </c>
      <c t="s">
        <v>28</v>
      </c>
    </row>
    <row r="681" spans="1:5" ht="12.75">
      <c r="A681" s="35" t="s">
        <v>56</v>
      </c>
      <c r="E681" s="39" t="s">
        <v>5098</v>
      </c>
    </row>
    <row r="682" spans="1:5" ht="12.75">
      <c r="A682" s="35" t="s">
        <v>57</v>
      </c>
      <c r="E682" s="40" t="s">
        <v>5</v>
      </c>
    </row>
    <row r="683" spans="1:5" ht="12.75">
      <c r="A683" t="s">
        <v>58</v>
      </c>
      <c r="E683" s="39" t="s">
        <v>5</v>
      </c>
    </row>
    <row r="684" spans="1:16" ht="25.5">
      <c r="A684" t="s">
        <v>50</v>
      </c>
      <c s="34" t="s">
        <v>3875</v>
      </c>
      <c s="34" t="s">
        <v>5120</v>
      </c>
      <c s="35" t="s">
        <v>5</v>
      </c>
      <c s="6" t="s">
        <v>5102</v>
      </c>
      <c s="36" t="s">
        <v>108</v>
      </c>
      <c s="37">
        <v>1</v>
      </c>
      <c s="36">
        <v>0</v>
      </c>
      <c s="36">
        <f>ROUND(G684*H684,6)</f>
      </c>
      <c r="L684" s="38">
        <v>0</v>
      </c>
      <c s="32">
        <f>ROUND(ROUND(L684,2)*ROUND(G684,3),2)</f>
      </c>
      <c s="36" t="s">
        <v>55</v>
      </c>
      <c>
        <f>(M684*21)/100</f>
      </c>
      <c t="s">
        <v>28</v>
      </c>
    </row>
    <row r="685" spans="1:5" ht="25.5">
      <c r="A685" s="35" t="s">
        <v>56</v>
      </c>
      <c r="E685" s="39" t="s">
        <v>5102</v>
      </c>
    </row>
    <row r="686" spans="1:5" ht="12.75">
      <c r="A686" s="35" t="s">
        <v>57</v>
      </c>
      <c r="E686" s="40" t="s">
        <v>5</v>
      </c>
    </row>
    <row r="687" spans="1:5" ht="12.75">
      <c r="A687" t="s">
        <v>58</v>
      </c>
      <c r="E687" s="39" t="s">
        <v>5</v>
      </c>
    </row>
    <row r="688" spans="1:16" ht="12.75">
      <c r="A688" t="s">
        <v>50</v>
      </c>
      <c s="34" t="s">
        <v>3878</v>
      </c>
      <c s="34" t="s">
        <v>5121</v>
      </c>
      <c s="35" t="s">
        <v>5</v>
      </c>
      <c s="6" t="s">
        <v>4875</v>
      </c>
      <c s="36" t="s">
        <v>108</v>
      </c>
      <c s="37">
        <v>1</v>
      </c>
      <c s="36">
        <v>0</v>
      </c>
      <c s="36">
        <f>ROUND(G688*H688,6)</f>
      </c>
      <c r="L688" s="38">
        <v>0</v>
      </c>
      <c s="32">
        <f>ROUND(ROUND(L688,2)*ROUND(G688,3),2)</f>
      </c>
      <c s="36" t="s">
        <v>55</v>
      </c>
      <c>
        <f>(M688*21)/100</f>
      </c>
      <c t="s">
        <v>28</v>
      </c>
    </row>
    <row r="689" spans="1:5" ht="12.75">
      <c r="A689" s="35" t="s">
        <v>56</v>
      </c>
      <c r="E689" s="39" t="s">
        <v>4875</v>
      </c>
    </row>
    <row r="690" spans="1:5" ht="12.75">
      <c r="A690" s="35" t="s">
        <v>57</v>
      </c>
      <c r="E690" s="40" t="s">
        <v>5</v>
      </c>
    </row>
    <row r="691" spans="1:5" ht="12.75">
      <c r="A691" t="s">
        <v>58</v>
      </c>
      <c r="E691" s="39" t="s">
        <v>5</v>
      </c>
    </row>
    <row r="692" spans="1:16" ht="12.75">
      <c r="A692" t="s">
        <v>50</v>
      </c>
      <c s="34" t="s">
        <v>3881</v>
      </c>
      <c s="34" t="s">
        <v>5122</v>
      </c>
      <c s="35" t="s">
        <v>5</v>
      </c>
      <c s="6" t="s">
        <v>4902</v>
      </c>
      <c s="36" t="s">
        <v>108</v>
      </c>
      <c s="37">
        <v>4</v>
      </c>
      <c s="36">
        <v>0</v>
      </c>
      <c s="36">
        <f>ROUND(G692*H692,6)</f>
      </c>
      <c r="L692" s="38">
        <v>0</v>
      </c>
      <c s="32">
        <f>ROUND(ROUND(L692,2)*ROUND(G692,3),2)</f>
      </c>
      <c s="36" t="s">
        <v>55</v>
      </c>
      <c>
        <f>(M692*21)/100</f>
      </c>
      <c t="s">
        <v>28</v>
      </c>
    </row>
    <row r="693" spans="1:5" ht="12.75">
      <c r="A693" s="35" t="s">
        <v>56</v>
      </c>
      <c r="E693" s="39" t="s">
        <v>4902</v>
      </c>
    </row>
    <row r="694" spans="1:5" ht="12.75">
      <c r="A694" s="35" t="s">
        <v>57</v>
      </c>
      <c r="E694" s="40" t="s">
        <v>5</v>
      </c>
    </row>
    <row r="695" spans="1:5" ht="12.75">
      <c r="A695" t="s">
        <v>58</v>
      </c>
      <c r="E695" s="39" t="s">
        <v>5</v>
      </c>
    </row>
    <row r="696" spans="1:16" ht="12.75">
      <c r="A696" t="s">
        <v>50</v>
      </c>
      <c s="34" t="s">
        <v>3884</v>
      </c>
      <c s="34" t="s">
        <v>5123</v>
      </c>
      <c s="35" t="s">
        <v>5</v>
      </c>
      <c s="6" t="s">
        <v>4904</v>
      </c>
      <c s="36" t="s">
        <v>108</v>
      </c>
      <c s="37">
        <v>7</v>
      </c>
      <c s="36">
        <v>0</v>
      </c>
      <c s="36">
        <f>ROUND(G696*H696,6)</f>
      </c>
      <c r="L696" s="38">
        <v>0</v>
      </c>
      <c s="32">
        <f>ROUND(ROUND(L696,2)*ROUND(G696,3),2)</f>
      </c>
      <c s="36" t="s">
        <v>55</v>
      </c>
      <c>
        <f>(M696*21)/100</f>
      </c>
      <c t="s">
        <v>28</v>
      </c>
    </row>
    <row r="697" spans="1:5" ht="12.75">
      <c r="A697" s="35" t="s">
        <v>56</v>
      </c>
      <c r="E697" s="39" t="s">
        <v>4904</v>
      </c>
    </row>
    <row r="698" spans="1:5" ht="12.75">
      <c r="A698" s="35" t="s">
        <v>57</v>
      </c>
      <c r="E698" s="40" t="s">
        <v>5</v>
      </c>
    </row>
    <row r="699" spans="1:5" ht="12.75">
      <c r="A699" t="s">
        <v>58</v>
      </c>
      <c r="E699" s="39" t="s">
        <v>5</v>
      </c>
    </row>
    <row r="700" spans="1:16" ht="12.75">
      <c r="A700" t="s">
        <v>50</v>
      </c>
      <c s="34" t="s">
        <v>3888</v>
      </c>
      <c s="34" t="s">
        <v>5124</v>
      </c>
      <c s="35" t="s">
        <v>5</v>
      </c>
      <c s="6" t="s">
        <v>4906</v>
      </c>
      <c s="36" t="s">
        <v>108</v>
      </c>
      <c s="37">
        <v>2</v>
      </c>
      <c s="36">
        <v>0</v>
      </c>
      <c s="36">
        <f>ROUND(G700*H700,6)</f>
      </c>
      <c r="L700" s="38">
        <v>0</v>
      </c>
      <c s="32">
        <f>ROUND(ROUND(L700,2)*ROUND(G700,3),2)</f>
      </c>
      <c s="36" t="s">
        <v>55</v>
      </c>
      <c>
        <f>(M700*21)/100</f>
      </c>
      <c t="s">
        <v>28</v>
      </c>
    </row>
    <row r="701" spans="1:5" ht="12.75">
      <c r="A701" s="35" t="s">
        <v>56</v>
      </c>
      <c r="E701" s="39" t="s">
        <v>4906</v>
      </c>
    </row>
    <row r="702" spans="1:5" ht="12.75">
      <c r="A702" s="35" t="s">
        <v>57</v>
      </c>
      <c r="E702" s="40" t="s">
        <v>5</v>
      </c>
    </row>
    <row r="703" spans="1:5" ht="12.75">
      <c r="A703" t="s">
        <v>58</v>
      </c>
      <c r="E703" s="39" t="s">
        <v>5</v>
      </c>
    </row>
    <row r="704" spans="1:16" ht="25.5">
      <c r="A704" t="s">
        <v>50</v>
      </c>
      <c s="34" t="s">
        <v>3891</v>
      </c>
      <c s="34" t="s">
        <v>5125</v>
      </c>
      <c s="35" t="s">
        <v>5</v>
      </c>
      <c s="6" t="s">
        <v>4924</v>
      </c>
      <c s="36" t="s">
        <v>108</v>
      </c>
      <c s="37">
        <v>4</v>
      </c>
      <c s="36">
        <v>0</v>
      </c>
      <c s="36">
        <f>ROUND(G704*H704,6)</f>
      </c>
      <c r="L704" s="38">
        <v>0</v>
      </c>
      <c s="32">
        <f>ROUND(ROUND(L704,2)*ROUND(G704,3),2)</f>
      </c>
      <c s="36" t="s">
        <v>55</v>
      </c>
      <c>
        <f>(M704*21)/100</f>
      </c>
      <c t="s">
        <v>28</v>
      </c>
    </row>
    <row r="705" spans="1:5" ht="25.5">
      <c r="A705" s="35" t="s">
        <v>56</v>
      </c>
      <c r="E705" s="39" t="s">
        <v>4924</v>
      </c>
    </row>
    <row r="706" spans="1:5" ht="12.75">
      <c r="A706" s="35" t="s">
        <v>57</v>
      </c>
      <c r="E706" s="40" t="s">
        <v>5</v>
      </c>
    </row>
    <row r="707" spans="1:5" ht="12.75">
      <c r="A707" t="s">
        <v>58</v>
      </c>
      <c r="E707" s="39" t="s">
        <v>5</v>
      </c>
    </row>
    <row r="708" spans="1:16" ht="25.5">
      <c r="A708" t="s">
        <v>50</v>
      </c>
      <c s="34" t="s">
        <v>3895</v>
      </c>
      <c s="34" t="s">
        <v>5126</v>
      </c>
      <c s="35" t="s">
        <v>5</v>
      </c>
      <c s="6" t="s">
        <v>4908</v>
      </c>
      <c s="36" t="s">
        <v>4909</v>
      </c>
      <c s="37">
        <v>7</v>
      </c>
      <c s="36">
        <v>0</v>
      </c>
      <c s="36">
        <f>ROUND(G708*H708,6)</f>
      </c>
      <c r="L708" s="38">
        <v>0</v>
      </c>
      <c s="32">
        <f>ROUND(ROUND(L708,2)*ROUND(G708,3),2)</f>
      </c>
      <c s="36" t="s">
        <v>55</v>
      </c>
      <c>
        <f>(M708*21)/100</f>
      </c>
      <c t="s">
        <v>28</v>
      </c>
    </row>
    <row r="709" spans="1:5" ht="38.25">
      <c r="A709" s="35" t="s">
        <v>56</v>
      </c>
      <c r="E709" s="39" t="s">
        <v>4910</v>
      </c>
    </row>
    <row r="710" spans="1:5" ht="12.75">
      <c r="A710" s="35" t="s">
        <v>57</v>
      </c>
      <c r="E710" s="40" t="s">
        <v>5</v>
      </c>
    </row>
    <row r="711" spans="1:5" ht="12.75">
      <c r="A711" t="s">
        <v>58</v>
      </c>
      <c r="E711" s="39" t="s">
        <v>5</v>
      </c>
    </row>
    <row r="712" spans="1:16" ht="25.5">
      <c r="A712" t="s">
        <v>50</v>
      </c>
      <c s="34" t="s">
        <v>3899</v>
      </c>
      <c s="34" t="s">
        <v>5127</v>
      </c>
      <c s="35" t="s">
        <v>5</v>
      </c>
      <c s="6" t="s">
        <v>4912</v>
      </c>
      <c s="36" t="s">
        <v>4909</v>
      </c>
      <c s="37">
        <v>14</v>
      </c>
      <c s="36">
        <v>0</v>
      </c>
      <c s="36">
        <f>ROUND(G712*H712,6)</f>
      </c>
      <c r="L712" s="38">
        <v>0</v>
      </c>
      <c s="32">
        <f>ROUND(ROUND(L712,2)*ROUND(G712,3),2)</f>
      </c>
      <c s="36" t="s">
        <v>55</v>
      </c>
      <c>
        <f>(M712*21)/100</f>
      </c>
      <c t="s">
        <v>28</v>
      </c>
    </row>
    <row r="713" spans="1:5" ht="38.25">
      <c r="A713" s="35" t="s">
        <v>56</v>
      </c>
      <c r="E713" s="39" t="s">
        <v>4913</v>
      </c>
    </row>
    <row r="714" spans="1:5" ht="12.75">
      <c r="A714" s="35" t="s">
        <v>57</v>
      </c>
      <c r="E714" s="40" t="s">
        <v>5</v>
      </c>
    </row>
    <row r="715" spans="1:5" ht="12.75">
      <c r="A715" t="s">
        <v>58</v>
      </c>
      <c r="E715" s="39" t="s">
        <v>5</v>
      </c>
    </row>
    <row r="716" spans="1:16" ht="25.5">
      <c r="A716" t="s">
        <v>50</v>
      </c>
      <c s="34" t="s">
        <v>3903</v>
      </c>
      <c s="34" t="s">
        <v>5128</v>
      </c>
      <c s="35" t="s">
        <v>5</v>
      </c>
      <c s="6" t="s">
        <v>4915</v>
      </c>
      <c s="36" t="s">
        <v>4909</v>
      </c>
      <c s="37">
        <v>5</v>
      </c>
      <c s="36">
        <v>0</v>
      </c>
      <c s="36">
        <f>ROUND(G716*H716,6)</f>
      </c>
      <c r="L716" s="38">
        <v>0</v>
      </c>
      <c s="32">
        <f>ROUND(ROUND(L716,2)*ROUND(G716,3),2)</f>
      </c>
      <c s="36" t="s">
        <v>55</v>
      </c>
      <c>
        <f>(M716*21)/100</f>
      </c>
      <c t="s">
        <v>28</v>
      </c>
    </row>
    <row r="717" spans="1:5" ht="38.25">
      <c r="A717" s="35" t="s">
        <v>56</v>
      </c>
      <c r="E717" s="39" t="s">
        <v>4916</v>
      </c>
    </row>
    <row r="718" spans="1:5" ht="12.75">
      <c r="A718" s="35" t="s">
        <v>57</v>
      </c>
      <c r="E718" s="40" t="s">
        <v>5</v>
      </c>
    </row>
    <row r="719" spans="1:5" ht="12.75">
      <c r="A719" t="s">
        <v>58</v>
      </c>
      <c r="E719" s="39" t="s">
        <v>5</v>
      </c>
    </row>
    <row r="720" spans="1:16" ht="12.75">
      <c r="A720" t="s">
        <v>50</v>
      </c>
      <c s="34" t="s">
        <v>3906</v>
      </c>
      <c s="34" t="s">
        <v>5129</v>
      </c>
      <c s="35" t="s">
        <v>5</v>
      </c>
      <c s="6" t="s">
        <v>5130</v>
      </c>
      <c s="36" t="s">
        <v>108</v>
      </c>
      <c s="37">
        <v>2</v>
      </c>
      <c s="36">
        <v>0</v>
      </c>
      <c s="36">
        <f>ROUND(G720*H720,6)</f>
      </c>
      <c r="L720" s="38">
        <v>0</v>
      </c>
      <c s="32">
        <f>ROUND(ROUND(L720,2)*ROUND(G720,3),2)</f>
      </c>
      <c s="36" t="s">
        <v>55</v>
      </c>
      <c>
        <f>(M720*21)/100</f>
      </c>
      <c t="s">
        <v>28</v>
      </c>
    </row>
    <row r="721" spans="1:5" ht="12.75">
      <c r="A721" s="35" t="s">
        <v>56</v>
      </c>
      <c r="E721" s="39" t="s">
        <v>5130</v>
      </c>
    </row>
    <row r="722" spans="1:5" ht="12.75">
      <c r="A722" s="35" t="s">
        <v>57</v>
      </c>
      <c r="E722" s="40" t="s">
        <v>5</v>
      </c>
    </row>
    <row r="723" spans="1:5" ht="12.75">
      <c r="A723" t="s">
        <v>58</v>
      </c>
      <c r="E723" s="39" t="s">
        <v>5</v>
      </c>
    </row>
    <row r="724" spans="1:16" ht="12.75">
      <c r="A724" t="s">
        <v>50</v>
      </c>
      <c s="34" t="s">
        <v>3909</v>
      </c>
      <c s="34" t="s">
        <v>5131</v>
      </c>
      <c s="35" t="s">
        <v>5</v>
      </c>
      <c s="6" t="s">
        <v>4928</v>
      </c>
      <c s="36" t="s">
        <v>108</v>
      </c>
      <c s="37">
        <v>7</v>
      </c>
      <c s="36">
        <v>0</v>
      </c>
      <c s="36">
        <f>ROUND(G724*H724,6)</f>
      </c>
      <c r="L724" s="38">
        <v>0</v>
      </c>
      <c s="32">
        <f>ROUND(ROUND(L724,2)*ROUND(G724,3),2)</f>
      </c>
      <c s="36" t="s">
        <v>55</v>
      </c>
      <c>
        <f>(M724*21)/100</f>
      </c>
      <c t="s">
        <v>28</v>
      </c>
    </row>
    <row r="725" spans="1:5" ht="12.75">
      <c r="A725" s="35" t="s">
        <v>56</v>
      </c>
      <c r="E725" s="39" t="s">
        <v>4928</v>
      </c>
    </row>
    <row r="726" spans="1:5" ht="12.75">
      <c r="A726" s="35" t="s">
        <v>57</v>
      </c>
      <c r="E726" s="40" t="s">
        <v>5</v>
      </c>
    </row>
    <row r="727" spans="1:5" ht="12.75">
      <c r="A727" t="s">
        <v>58</v>
      </c>
      <c r="E727" s="39" t="s">
        <v>5</v>
      </c>
    </row>
    <row r="728" spans="1:16" ht="12.75">
      <c r="A728" t="s">
        <v>50</v>
      </c>
      <c s="34" t="s">
        <v>3912</v>
      </c>
      <c s="34" t="s">
        <v>5132</v>
      </c>
      <c s="35" t="s">
        <v>5</v>
      </c>
      <c s="6" t="s">
        <v>4930</v>
      </c>
      <c s="36" t="s">
        <v>108</v>
      </c>
      <c s="37">
        <v>1</v>
      </c>
      <c s="36">
        <v>0</v>
      </c>
      <c s="36">
        <f>ROUND(G728*H728,6)</f>
      </c>
      <c r="L728" s="38">
        <v>0</v>
      </c>
      <c s="32">
        <f>ROUND(ROUND(L728,2)*ROUND(G728,3),2)</f>
      </c>
      <c s="36" t="s">
        <v>55</v>
      </c>
      <c>
        <f>(M728*21)/100</f>
      </c>
      <c t="s">
        <v>28</v>
      </c>
    </row>
    <row r="729" spans="1:5" ht="12.75">
      <c r="A729" s="35" t="s">
        <v>56</v>
      </c>
      <c r="E729" s="39" t="s">
        <v>4930</v>
      </c>
    </row>
    <row r="730" spans="1:5" ht="12.75">
      <c r="A730" s="35" t="s">
        <v>57</v>
      </c>
      <c r="E730" s="40" t="s">
        <v>5</v>
      </c>
    </row>
    <row r="731" spans="1:5" ht="12.75">
      <c r="A731" t="s">
        <v>58</v>
      </c>
      <c r="E731" s="39" t="s">
        <v>5</v>
      </c>
    </row>
    <row r="732" spans="1:16" ht="12.75">
      <c r="A732" t="s">
        <v>50</v>
      </c>
      <c s="34" t="s">
        <v>3915</v>
      </c>
      <c s="34" t="s">
        <v>5133</v>
      </c>
      <c s="35" t="s">
        <v>5</v>
      </c>
      <c s="6" t="s">
        <v>4936</v>
      </c>
      <c s="36" t="s">
        <v>4909</v>
      </c>
      <c s="37">
        <v>14</v>
      </c>
      <c s="36">
        <v>0</v>
      </c>
      <c s="36">
        <f>ROUND(G732*H732,6)</f>
      </c>
      <c r="L732" s="38">
        <v>0</v>
      </c>
      <c s="32">
        <f>ROUND(ROUND(L732,2)*ROUND(G732,3),2)</f>
      </c>
      <c s="36" t="s">
        <v>55</v>
      </c>
      <c>
        <f>(M732*21)/100</f>
      </c>
      <c t="s">
        <v>28</v>
      </c>
    </row>
    <row r="733" spans="1:5" ht="12.75">
      <c r="A733" s="35" t="s">
        <v>56</v>
      </c>
      <c r="E733" s="39" t="s">
        <v>4936</v>
      </c>
    </row>
    <row r="734" spans="1:5" ht="12.75">
      <c r="A734" s="35" t="s">
        <v>57</v>
      </c>
      <c r="E734" s="40" t="s">
        <v>5</v>
      </c>
    </row>
    <row r="735" spans="1:5" ht="12.75">
      <c r="A735" t="s">
        <v>58</v>
      </c>
      <c r="E735" s="39" t="s">
        <v>5</v>
      </c>
    </row>
    <row r="736" spans="1:16" ht="12.75">
      <c r="A736" t="s">
        <v>50</v>
      </c>
      <c s="34" t="s">
        <v>3918</v>
      </c>
      <c s="34" t="s">
        <v>5134</v>
      </c>
      <c s="35" t="s">
        <v>5</v>
      </c>
      <c s="6" t="s">
        <v>4938</v>
      </c>
      <c s="36" t="s">
        <v>4909</v>
      </c>
      <c s="37">
        <v>70</v>
      </c>
      <c s="36">
        <v>0</v>
      </c>
      <c s="36">
        <f>ROUND(G736*H736,6)</f>
      </c>
      <c r="L736" s="38">
        <v>0</v>
      </c>
      <c s="32">
        <f>ROUND(ROUND(L736,2)*ROUND(G736,3),2)</f>
      </c>
      <c s="36" t="s">
        <v>55</v>
      </c>
      <c>
        <f>(M736*21)/100</f>
      </c>
      <c t="s">
        <v>28</v>
      </c>
    </row>
    <row r="737" spans="1:5" ht="12.75">
      <c r="A737" s="35" t="s">
        <v>56</v>
      </c>
      <c r="E737" s="39" t="s">
        <v>4938</v>
      </c>
    </row>
    <row r="738" spans="1:5" ht="12.75">
      <c r="A738" s="35" t="s">
        <v>57</v>
      </c>
      <c r="E738" s="40" t="s">
        <v>5</v>
      </c>
    </row>
    <row r="739" spans="1:5" ht="12.75">
      <c r="A739" t="s">
        <v>58</v>
      </c>
      <c r="E739" s="39" t="s">
        <v>5</v>
      </c>
    </row>
    <row r="740" spans="1:16" ht="12.75">
      <c r="A740" t="s">
        <v>50</v>
      </c>
      <c s="34" t="s">
        <v>3920</v>
      </c>
      <c s="34" t="s">
        <v>5135</v>
      </c>
      <c s="35" t="s">
        <v>5</v>
      </c>
      <c s="6" t="s">
        <v>4940</v>
      </c>
      <c s="36" t="s">
        <v>4909</v>
      </c>
      <c s="37">
        <v>8</v>
      </c>
      <c s="36">
        <v>0</v>
      </c>
      <c s="36">
        <f>ROUND(G740*H740,6)</f>
      </c>
      <c r="L740" s="38">
        <v>0</v>
      </c>
      <c s="32">
        <f>ROUND(ROUND(L740,2)*ROUND(G740,3),2)</f>
      </c>
      <c s="36" t="s">
        <v>55</v>
      </c>
      <c>
        <f>(M740*21)/100</f>
      </c>
      <c t="s">
        <v>28</v>
      </c>
    </row>
    <row r="741" spans="1:5" ht="12.75">
      <c r="A741" s="35" t="s">
        <v>56</v>
      </c>
      <c r="E741" s="39" t="s">
        <v>4940</v>
      </c>
    </row>
    <row r="742" spans="1:5" ht="12.75">
      <c r="A742" s="35" t="s">
        <v>57</v>
      </c>
      <c r="E742" s="40" t="s">
        <v>5</v>
      </c>
    </row>
    <row r="743" spans="1:5" ht="12.75">
      <c r="A743" t="s">
        <v>58</v>
      </c>
      <c r="E743" s="39" t="s">
        <v>5</v>
      </c>
    </row>
    <row r="744" spans="1:16" ht="12.75">
      <c r="A744" t="s">
        <v>50</v>
      </c>
      <c s="34" t="s">
        <v>3924</v>
      </c>
      <c s="34" t="s">
        <v>5136</v>
      </c>
      <c s="35" t="s">
        <v>5</v>
      </c>
      <c s="6" t="s">
        <v>4946</v>
      </c>
      <c s="36" t="s">
        <v>74</v>
      </c>
      <c s="37">
        <v>52</v>
      </c>
      <c s="36">
        <v>0</v>
      </c>
      <c s="36">
        <f>ROUND(G744*H744,6)</f>
      </c>
      <c r="L744" s="38">
        <v>0</v>
      </c>
      <c s="32">
        <f>ROUND(ROUND(L744,2)*ROUND(G744,3),2)</f>
      </c>
      <c s="36" t="s">
        <v>55</v>
      </c>
      <c>
        <f>(M744*21)/100</f>
      </c>
      <c t="s">
        <v>28</v>
      </c>
    </row>
    <row r="745" spans="1:5" ht="12.75">
      <c r="A745" s="35" t="s">
        <v>56</v>
      </c>
      <c r="E745" s="39" t="s">
        <v>4946</v>
      </c>
    </row>
    <row r="746" spans="1:5" ht="12.75">
      <c r="A746" s="35" t="s">
        <v>57</v>
      </c>
      <c r="E746" s="40" t="s">
        <v>5</v>
      </c>
    </row>
    <row r="747" spans="1:5" ht="12.75">
      <c r="A747" t="s">
        <v>58</v>
      </c>
      <c r="E747" s="39" t="s">
        <v>5</v>
      </c>
    </row>
    <row r="748" spans="1:16" ht="12.75">
      <c r="A748" t="s">
        <v>50</v>
      </c>
      <c s="34" t="s">
        <v>3928</v>
      </c>
      <c s="34" t="s">
        <v>5137</v>
      </c>
      <c s="35" t="s">
        <v>5</v>
      </c>
      <c s="6" t="s">
        <v>4948</v>
      </c>
      <c s="36" t="s">
        <v>74</v>
      </c>
      <c s="37">
        <v>7</v>
      </c>
      <c s="36">
        <v>0</v>
      </c>
      <c s="36">
        <f>ROUND(G748*H748,6)</f>
      </c>
      <c r="L748" s="38">
        <v>0</v>
      </c>
      <c s="32">
        <f>ROUND(ROUND(L748,2)*ROUND(G748,3),2)</f>
      </c>
      <c s="36" t="s">
        <v>55</v>
      </c>
      <c>
        <f>(M748*21)/100</f>
      </c>
      <c t="s">
        <v>28</v>
      </c>
    </row>
    <row r="749" spans="1:5" ht="12.75">
      <c r="A749" s="35" t="s">
        <v>56</v>
      </c>
      <c r="E749" s="39" t="s">
        <v>4948</v>
      </c>
    </row>
    <row r="750" spans="1:5" ht="12.75">
      <c r="A750" s="35" t="s">
        <v>57</v>
      </c>
      <c r="E750" s="40" t="s">
        <v>5</v>
      </c>
    </row>
    <row r="751" spans="1:5" ht="12.75">
      <c r="A751" t="s">
        <v>58</v>
      </c>
      <c r="E751" s="39" t="s">
        <v>5</v>
      </c>
    </row>
    <row r="752" spans="1:16" ht="12.75">
      <c r="A752" t="s">
        <v>50</v>
      </c>
      <c s="34" t="s">
        <v>3931</v>
      </c>
      <c s="34" t="s">
        <v>5138</v>
      </c>
      <c s="35" t="s">
        <v>5</v>
      </c>
      <c s="6" t="s">
        <v>4950</v>
      </c>
      <c s="36" t="s">
        <v>4909</v>
      </c>
      <c s="37">
        <v>11</v>
      </c>
      <c s="36">
        <v>0</v>
      </c>
      <c s="36">
        <f>ROUND(G752*H752,6)</f>
      </c>
      <c r="L752" s="38">
        <v>0</v>
      </c>
      <c s="32">
        <f>ROUND(ROUND(L752,2)*ROUND(G752,3),2)</f>
      </c>
      <c s="36" t="s">
        <v>55</v>
      </c>
      <c>
        <f>(M752*21)/100</f>
      </c>
      <c t="s">
        <v>28</v>
      </c>
    </row>
    <row r="753" spans="1:5" ht="12.75">
      <c r="A753" s="35" t="s">
        <v>56</v>
      </c>
      <c r="E753" s="39" t="s">
        <v>4950</v>
      </c>
    </row>
    <row r="754" spans="1:5" ht="12.75">
      <c r="A754" s="35" t="s">
        <v>57</v>
      </c>
      <c r="E754" s="40" t="s">
        <v>5</v>
      </c>
    </row>
    <row r="755" spans="1:5" ht="12.75">
      <c r="A755" t="s">
        <v>58</v>
      </c>
      <c r="E755" s="39" t="s">
        <v>5</v>
      </c>
    </row>
    <row r="756" spans="1:16" ht="25.5">
      <c r="A756" t="s">
        <v>50</v>
      </c>
      <c s="34" t="s">
        <v>3934</v>
      </c>
      <c s="34" t="s">
        <v>5139</v>
      </c>
      <c s="35" t="s">
        <v>5</v>
      </c>
      <c s="6" t="s">
        <v>4952</v>
      </c>
      <c s="36" t="s">
        <v>124</v>
      </c>
      <c s="37">
        <v>1</v>
      </c>
      <c s="36">
        <v>0</v>
      </c>
      <c s="36">
        <f>ROUND(G756*H756,6)</f>
      </c>
      <c r="L756" s="38">
        <v>0</v>
      </c>
      <c s="32">
        <f>ROUND(ROUND(L756,2)*ROUND(G756,3),2)</f>
      </c>
      <c s="36" t="s">
        <v>55</v>
      </c>
      <c>
        <f>(M756*21)/100</f>
      </c>
      <c t="s">
        <v>28</v>
      </c>
    </row>
    <row r="757" spans="1:5" ht="51">
      <c r="A757" s="35" t="s">
        <v>56</v>
      </c>
      <c r="E757" s="39" t="s">
        <v>4953</v>
      </c>
    </row>
    <row r="758" spans="1:5" ht="12.75">
      <c r="A758" s="35" t="s">
        <v>57</v>
      </c>
      <c r="E758" s="40" t="s">
        <v>5</v>
      </c>
    </row>
    <row r="759" spans="1:5" ht="12.75">
      <c r="A759" t="s">
        <v>58</v>
      </c>
      <c r="E759" s="39" t="s">
        <v>5</v>
      </c>
    </row>
    <row r="760" spans="1:13" ht="12.75">
      <c r="A760" t="s">
        <v>47</v>
      </c>
      <c r="C760" s="31" t="s">
        <v>71</v>
      </c>
      <c r="E760" s="33" t="s">
        <v>5140</v>
      </c>
      <c r="J760" s="32">
        <f>0</f>
      </c>
      <c s="32">
        <f>0</f>
      </c>
      <c s="32">
        <f>0+L761+L765+L769+L773+L777+L781+L785+L789+L793+L797+L801+L805+L809+L813+L817+L821+L825+L829+L833+L837+L841+L845+L849+L853+L857+L861+L865+L869+L873+L877+L881+L885+L889+L893+L897+L901+L905+L909+L913+L917+L921+L925+L929+L933</f>
      </c>
      <c s="32">
        <f>0+M761+M765+M769+M773+M777+M781+M785+M789+M793+M797+M801+M805+M809+M813+M817+M821+M825+M829+M833+M837+M841+M845+M849+M853+M857+M861+M865+M869+M873+M877+M881+M885+M889+M893+M897+M901+M905+M909+M913+M917+M921+M925+M929+M933</f>
      </c>
    </row>
    <row r="761" spans="1:16" ht="25.5">
      <c r="A761" t="s">
        <v>50</v>
      </c>
      <c s="34" t="s">
        <v>3938</v>
      </c>
      <c s="34" t="s">
        <v>5141</v>
      </c>
      <c s="35" t="s">
        <v>5</v>
      </c>
      <c s="6" t="s">
        <v>5142</v>
      </c>
      <c s="36" t="s">
        <v>108</v>
      </c>
      <c s="37">
        <v>1</v>
      </c>
      <c s="36">
        <v>0</v>
      </c>
      <c s="36">
        <f>ROUND(G761*H761,6)</f>
      </c>
      <c r="L761" s="38">
        <v>0</v>
      </c>
      <c s="32">
        <f>ROUND(ROUND(L761,2)*ROUND(G761,3),2)</f>
      </c>
      <c s="36" t="s">
        <v>55</v>
      </c>
      <c>
        <f>(M761*21)/100</f>
      </c>
      <c t="s">
        <v>28</v>
      </c>
    </row>
    <row r="762" spans="1:5" ht="89.25">
      <c r="A762" s="35" t="s">
        <v>56</v>
      </c>
      <c r="E762" s="39" t="s">
        <v>5143</v>
      </c>
    </row>
    <row r="763" spans="1:5" ht="12.75">
      <c r="A763" s="35" t="s">
        <v>57</v>
      </c>
      <c r="E763" s="40" t="s">
        <v>5</v>
      </c>
    </row>
    <row r="764" spans="1:5" ht="12.75">
      <c r="A764" t="s">
        <v>58</v>
      </c>
      <c r="E764" s="39" t="s">
        <v>5</v>
      </c>
    </row>
    <row r="765" spans="1:16" ht="25.5">
      <c r="A765" t="s">
        <v>50</v>
      </c>
      <c s="34" t="s">
        <v>3941</v>
      </c>
      <c s="34" t="s">
        <v>5144</v>
      </c>
      <c s="35" t="s">
        <v>5</v>
      </c>
      <c s="6" t="s">
        <v>4961</v>
      </c>
      <c s="36" t="s">
        <v>108</v>
      </c>
      <c s="37">
        <v>1</v>
      </c>
      <c s="36">
        <v>0</v>
      </c>
      <c s="36">
        <f>ROUND(G765*H765,6)</f>
      </c>
      <c r="L765" s="38">
        <v>0</v>
      </c>
      <c s="32">
        <f>ROUND(ROUND(L765,2)*ROUND(G765,3),2)</f>
      </c>
      <c s="36" t="s">
        <v>55</v>
      </c>
      <c>
        <f>(M765*21)/100</f>
      </c>
      <c t="s">
        <v>28</v>
      </c>
    </row>
    <row r="766" spans="1:5" ht="76.5">
      <c r="A766" s="35" t="s">
        <v>56</v>
      </c>
      <c r="E766" s="39" t="s">
        <v>5068</v>
      </c>
    </row>
    <row r="767" spans="1:5" ht="12.75">
      <c r="A767" s="35" t="s">
        <v>57</v>
      </c>
      <c r="E767" s="40" t="s">
        <v>5</v>
      </c>
    </row>
    <row r="768" spans="1:5" ht="12.75">
      <c r="A768" t="s">
        <v>58</v>
      </c>
      <c r="E768" s="39" t="s">
        <v>5</v>
      </c>
    </row>
    <row r="769" spans="1:16" ht="12.75">
      <c r="A769" t="s">
        <v>50</v>
      </c>
      <c s="34" t="s">
        <v>3945</v>
      </c>
      <c s="34" t="s">
        <v>5145</v>
      </c>
      <c s="35" t="s">
        <v>5</v>
      </c>
      <c s="6" t="s">
        <v>5146</v>
      </c>
      <c s="36" t="s">
        <v>108</v>
      </c>
      <c s="37">
        <v>1</v>
      </c>
      <c s="36">
        <v>0</v>
      </c>
      <c s="36">
        <f>ROUND(G769*H769,6)</f>
      </c>
      <c r="L769" s="38">
        <v>0</v>
      </c>
      <c s="32">
        <f>ROUND(ROUND(L769,2)*ROUND(G769,3),2)</f>
      </c>
      <c s="36" t="s">
        <v>55</v>
      </c>
      <c>
        <f>(M769*21)/100</f>
      </c>
      <c t="s">
        <v>28</v>
      </c>
    </row>
    <row r="770" spans="1:5" ht="12.75">
      <c r="A770" s="35" t="s">
        <v>56</v>
      </c>
      <c r="E770" s="39" t="s">
        <v>5146</v>
      </c>
    </row>
    <row r="771" spans="1:5" ht="12.75">
      <c r="A771" s="35" t="s">
        <v>57</v>
      </c>
      <c r="E771" s="40" t="s">
        <v>5</v>
      </c>
    </row>
    <row r="772" spans="1:5" ht="12.75">
      <c r="A772" t="s">
        <v>58</v>
      </c>
      <c r="E772" s="39" t="s">
        <v>5</v>
      </c>
    </row>
    <row r="773" spans="1:16" ht="12.75">
      <c r="A773" t="s">
        <v>50</v>
      </c>
      <c s="34" t="s">
        <v>3950</v>
      </c>
      <c s="34" t="s">
        <v>5147</v>
      </c>
      <c s="35" t="s">
        <v>5</v>
      </c>
      <c s="6" t="s">
        <v>5098</v>
      </c>
      <c s="36" t="s">
        <v>108</v>
      </c>
      <c s="37">
        <v>1</v>
      </c>
      <c s="36">
        <v>0</v>
      </c>
      <c s="36">
        <f>ROUND(G773*H773,6)</f>
      </c>
      <c r="L773" s="38">
        <v>0</v>
      </c>
      <c s="32">
        <f>ROUND(ROUND(L773,2)*ROUND(G773,3),2)</f>
      </c>
      <c s="36" t="s">
        <v>55</v>
      </c>
      <c>
        <f>(M773*21)/100</f>
      </c>
      <c t="s">
        <v>28</v>
      </c>
    </row>
    <row r="774" spans="1:5" ht="12.75">
      <c r="A774" s="35" t="s">
        <v>56</v>
      </c>
      <c r="E774" s="39" t="s">
        <v>5098</v>
      </c>
    </row>
    <row r="775" spans="1:5" ht="12.75">
      <c r="A775" s="35" t="s">
        <v>57</v>
      </c>
      <c r="E775" s="40" t="s">
        <v>5</v>
      </c>
    </row>
    <row r="776" spans="1:5" ht="12.75">
      <c r="A776" t="s">
        <v>58</v>
      </c>
      <c r="E776" s="39" t="s">
        <v>5</v>
      </c>
    </row>
    <row r="777" spans="1:16" ht="12.75">
      <c r="A777" t="s">
        <v>50</v>
      </c>
      <c s="34" t="s">
        <v>3953</v>
      </c>
      <c s="34" t="s">
        <v>5148</v>
      </c>
      <c s="35" t="s">
        <v>5</v>
      </c>
      <c s="6" t="s">
        <v>5149</v>
      </c>
      <c s="36" t="s">
        <v>5150</v>
      </c>
      <c s="37">
        <v>1</v>
      </c>
      <c s="36">
        <v>0</v>
      </c>
      <c s="36">
        <f>ROUND(G777*H777,6)</f>
      </c>
      <c r="L777" s="38">
        <v>0</v>
      </c>
      <c s="32">
        <f>ROUND(ROUND(L777,2)*ROUND(G777,3),2)</f>
      </c>
      <c s="36" t="s">
        <v>55</v>
      </c>
      <c>
        <f>(M777*21)/100</f>
      </c>
      <c t="s">
        <v>28</v>
      </c>
    </row>
    <row r="778" spans="1:5" ht="12.75">
      <c r="A778" s="35" t="s">
        <v>56</v>
      </c>
      <c r="E778" s="39" t="s">
        <v>5149</v>
      </c>
    </row>
    <row r="779" spans="1:5" ht="12.75">
      <c r="A779" s="35" t="s">
        <v>57</v>
      </c>
      <c r="E779" s="40" t="s">
        <v>5</v>
      </c>
    </row>
    <row r="780" spans="1:5" ht="12.75">
      <c r="A780" t="s">
        <v>58</v>
      </c>
      <c r="E780" s="39" t="s">
        <v>5</v>
      </c>
    </row>
    <row r="781" spans="1:16" ht="12.75">
      <c r="A781" t="s">
        <v>50</v>
      </c>
      <c s="34" t="s">
        <v>3956</v>
      </c>
      <c s="34" t="s">
        <v>5151</v>
      </c>
      <c s="35" t="s">
        <v>5</v>
      </c>
      <c s="6" t="s">
        <v>4967</v>
      </c>
      <c s="36" t="s">
        <v>108</v>
      </c>
      <c s="37">
        <v>1</v>
      </c>
      <c s="36">
        <v>0</v>
      </c>
      <c s="36">
        <f>ROUND(G781*H781,6)</f>
      </c>
      <c r="L781" s="38">
        <v>0</v>
      </c>
      <c s="32">
        <f>ROUND(ROUND(L781,2)*ROUND(G781,3),2)</f>
      </c>
      <c s="36" t="s">
        <v>55</v>
      </c>
      <c>
        <f>(M781*21)/100</f>
      </c>
      <c t="s">
        <v>28</v>
      </c>
    </row>
    <row r="782" spans="1:5" ht="12.75">
      <c r="A782" s="35" t="s">
        <v>56</v>
      </c>
      <c r="E782" s="39" t="s">
        <v>4967</v>
      </c>
    </row>
    <row r="783" spans="1:5" ht="12.75">
      <c r="A783" s="35" t="s">
        <v>57</v>
      </c>
      <c r="E783" s="40" t="s">
        <v>5</v>
      </c>
    </row>
    <row r="784" spans="1:5" ht="12.75">
      <c r="A784" t="s">
        <v>58</v>
      </c>
      <c r="E784" s="39" t="s">
        <v>5</v>
      </c>
    </row>
    <row r="785" spans="1:16" ht="12.75">
      <c r="A785" t="s">
        <v>50</v>
      </c>
      <c s="34" t="s">
        <v>3961</v>
      </c>
      <c s="34" t="s">
        <v>5152</v>
      </c>
      <c s="35" t="s">
        <v>5</v>
      </c>
      <c s="6" t="s">
        <v>4969</v>
      </c>
      <c s="36" t="s">
        <v>108</v>
      </c>
      <c s="37">
        <v>1</v>
      </c>
      <c s="36">
        <v>0</v>
      </c>
      <c s="36">
        <f>ROUND(G785*H785,6)</f>
      </c>
      <c r="L785" s="38">
        <v>0</v>
      </c>
      <c s="32">
        <f>ROUND(ROUND(L785,2)*ROUND(G785,3),2)</f>
      </c>
      <c s="36" t="s">
        <v>55</v>
      </c>
      <c>
        <f>(M785*21)/100</f>
      </c>
      <c t="s">
        <v>28</v>
      </c>
    </row>
    <row r="786" spans="1:5" ht="12.75">
      <c r="A786" s="35" t="s">
        <v>56</v>
      </c>
      <c r="E786" s="39" t="s">
        <v>4969</v>
      </c>
    </row>
    <row r="787" spans="1:5" ht="12.75">
      <c r="A787" s="35" t="s">
        <v>57</v>
      </c>
      <c r="E787" s="40" t="s">
        <v>5</v>
      </c>
    </row>
    <row r="788" spans="1:5" ht="12.75">
      <c r="A788" t="s">
        <v>58</v>
      </c>
      <c r="E788" s="39" t="s">
        <v>5</v>
      </c>
    </row>
    <row r="789" spans="1:16" ht="12.75">
      <c r="A789" t="s">
        <v>50</v>
      </c>
      <c s="34" t="s">
        <v>3964</v>
      </c>
      <c s="34" t="s">
        <v>5153</v>
      </c>
      <c s="35" t="s">
        <v>5</v>
      </c>
      <c s="6" t="s">
        <v>5154</v>
      </c>
      <c s="36" t="s">
        <v>108</v>
      </c>
      <c s="37">
        <v>1</v>
      </c>
      <c s="36">
        <v>0</v>
      </c>
      <c s="36">
        <f>ROUND(G789*H789,6)</f>
      </c>
      <c r="L789" s="38">
        <v>0</v>
      </c>
      <c s="32">
        <f>ROUND(ROUND(L789,2)*ROUND(G789,3),2)</f>
      </c>
      <c s="36" t="s">
        <v>55</v>
      </c>
      <c>
        <f>(M789*21)/100</f>
      </c>
      <c t="s">
        <v>28</v>
      </c>
    </row>
    <row r="790" spans="1:5" ht="12.75">
      <c r="A790" s="35" t="s">
        <v>56</v>
      </c>
      <c r="E790" s="39" t="s">
        <v>5154</v>
      </c>
    </row>
    <row r="791" spans="1:5" ht="12.75">
      <c r="A791" s="35" t="s">
        <v>57</v>
      </c>
      <c r="E791" s="40" t="s">
        <v>5</v>
      </c>
    </row>
    <row r="792" spans="1:5" ht="12.75">
      <c r="A792" t="s">
        <v>58</v>
      </c>
      <c r="E792" s="39" t="s">
        <v>5</v>
      </c>
    </row>
    <row r="793" spans="1:16" ht="12.75">
      <c r="A793" t="s">
        <v>50</v>
      </c>
      <c s="34" t="s">
        <v>3967</v>
      </c>
      <c s="34" t="s">
        <v>5155</v>
      </c>
      <c s="35" t="s">
        <v>5</v>
      </c>
      <c s="6" t="s">
        <v>5156</v>
      </c>
      <c s="36" t="s">
        <v>108</v>
      </c>
      <c s="37">
        <v>1</v>
      </c>
      <c s="36">
        <v>0</v>
      </c>
      <c s="36">
        <f>ROUND(G793*H793,6)</f>
      </c>
      <c r="L793" s="38">
        <v>0</v>
      </c>
      <c s="32">
        <f>ROUND(ROUND(L793,2)*ROUND(G793,3),2)</f>
      </c>
      <c s="36" t="s">
        <v>55</v>
      </c>
      <c>
        <f>(M793*21)/100</f>
      </c>
      <c t="s">
        <v>28</v>
      </c>
    </row>
    <row r="794" spans="1:5" ht="12.75">
      <c r="A794" s="35" t="s">
        <v>56</v>
      </c>
      <c r="E794" s="39" t="s">
        <v>5156</v>
      </c>
    </row>
    <row r="795" spans="1:5" ht="12.75">
      <c r="A795" s="35" t="s">
        <v>57</v>
      </c>
      <c r="E795" s="40" t="s">
        <v>5</v>
      </c>
    </row>
    <row r="796" spans="1:5" ht="12.75">
      <c r="A796" t="s">
        <v>58</v>
      </c>
      <c r="E796" s="39" t="s">
        <v>5</v>
      </c>
    </row>
    <row r="797" spans="1:16" ht="12.75">
      <c r="A797" t="s">
        <v>50</v>
      </c>
      <c s="34" t="s">
        <v>3970</v>
      </c>
      <c s="34" t="s">
        <v>5157</v>
      </c>
      <c s="35" t="s">
        <v>5</v>
      </c>
      <c s="6" t="s">
        <v>4971</v>
      </c>
      <c s="36" t="s">
        <v>4909</v>
      </c>
      <c s="37">
        <v>82</v>
      </c>
      <c s="36">
        <v>0</v>
      </c>
      <c s="36">
        <f>ROUND(G797*H797,6)</f>
      </c>
      <c r="L797" s="38">
        <v>0</v>
      </c>
      <c s="32">
        <f>ROUND(ROUND(L797,2)*ROUND(G797,3),2)</f>
      </c>
      <c s="36" t="s">
        <v>55</v>
      </c>
      <c>
        <f>(M797*21)/100</f>
      </c>
      <c t="s">
        <v>28</v>
      </c>
    </row>
    <row r="798" spans="1:5" ht="12.75">
      <c r="A798" s="35" t="s">
        <v>56</v>
      </c>
      <c r="E798" s="39" t="s">
        <v>4971</v>
      </c>
    </row>
    <row r="799" spans="1:5" ht="12.75">
      <c r="A799" s="35" t="s">
        <v>57</v>
      </c>
      <c r="E799" s="40" t="s">
        <v>5</v>
      </c>
    </row>
    <row r="800" spans="1:5" ht="12.75">
      <c r="A800" t="s">
        <v>58</v>
      </c>
      <c r="E800" s="39" t="s">
        <v>5</v>
      </c>
    </row>
    <row r="801" spans="1:16" ht="25.5">
      <c r="A801" t="s">
        <v>50</v>
      </c>
      <c s="34" t="s">
        <v>3974</v>
      </c>
      <c s="34" t="s">
        <v>5158</v>
      </c>
      <c s="35" t="s">
        <v>5</v>
      </c>
      <c s="6" t="s">
        <v>5159</v>
      </c>
      <c s="36" t="s">
        <v>124</v>
      </c>
      <c s="37">
        <v>1</v>
      </c>
      <c s="36">
        <v>0</v>
      </c>
      <c s="36">
        <f>ROUND(G801*H801,6)</f>
      </c>
      <c r="L801" s="38">
        <v>0</v>
      </c>
      <c s="32">
        <f>ROUND(ROUND(L801,2)*ROUND(G801,3),2)</f>
      </c>
      <c s="36" t="s">
        <v>55</v>
      </c>
      <c>
        <f>(M801*21)/100</f>
      </c>
      <c t="s">
        <v>28</v>
      </c>
    </row>
    <row r="802" spans="1:5" ht="38.25">
      <c r="A802" s="35" t="s">
        <v>56</v>
      </c>
      <c r="E802" s="39" t="s">
        <v>5160</v>
      </c>
    </row>
    <row r="803" spans="1:5" ht="12.75">
      <c r="A803" s="35" t="s">
        <v>57</v>
      </c>
      <c r="E803" s="40" t="s">
        <v>5</v>
      </c>
    </row>
    <row r="804" spans="1:5" ht="12.75">
      <c r="A804" t="s">
        <v>58</v>
      </c>
      <c r="E804" s="39" t="s">
        <v>5</v>
      </c>
    </row>
    <row r="805" spans="1:16" ht="38.25">
      <c r="A805" t="s">
        <v>50</v>
      </c>
      <c s="34" t="s">
        <v>3978</v>
      </c>
      <c s="34" t="s">
        <v>5161</v>
      </c>
      <c s="35" t="s">
        <v>5</v>
      </c>
      <c s="6" t="s">
        <v>5162</v>
      </c>
      <c s="36" t="s">
        <v>108</v>
      </c>
      <c s="37">
        <v>2</v>
      </c>
      <c s="36">
        <v>0</v>
      </c>
      <c s="36">
        <f>ROUND(G805*H805,6)</f>
      </c>
      <c r="L805" s="38">
        <v>0</v>
      </c>
      <c s="32">
        <f>ROUND(ROUND(L805,2)*ROUND(G805,3),2)</f>
      </c>
      <c s="36" t="s">
        <v>55</v>
      </c>
      <c>
        <f>(M805*21)/100</f>
      </c>
      <c t="s">
        <v>28</v>
      </c>
    </row>
    <row r="806" spans="1:5" ht="38.25">
      <c r="A806" s="35" t="s">
        <v>56</v>
      </c>
      <c r="E806" s="39" t="s">
        <v>5163</v>
      </c>
    </row>
    <row r="807" spans="1:5" ht="12.75">
      <c r="A807" s="35" t="s">
        <v>57</v>
      </c>
      <c r="E807" s="40" t="s">
        <v>5</v>
      </c>
    </row>
    <row r="808" spans="1:5" ht="12.75">
      <c r="A808" t="s">
        <v>58</v>
      </c>
      <c r="E808" s="39" t="s">
        <v>5</v>
      </c>
    </row>
    <row r="809" spans="1:16" ht="38.25">
      <c r="A809" t="s">
        <v>50</v>
      </c>
      <c s="34" t="s">
        <v>3981</v>
      </c>
      <c s="34" t="s">
        <v>5164</v>
      </c>
      <c s="35" t="s">
        <v>5</v>
      </c>
      <c s="6" t="s">
        <v>5165</v>
      </c>
      <c s="36" t="s">
        <v>108</v>
      </c>
      <c s="37">
        <v>2</v>
      </c>
      <c s="36">
        <v>0</v>
      </c>
      <c s="36">
        <f>ROUND(G809*H809,6)</f>
      </c>
      <c r="L809" s="38">
        <v>0</v>
      </c>
      <c s="32">
        <f>ROUND(ROUND(L809,2)*ROUND(G809,3),2)</f>
      </c>
      <c s="36" t="s">
        <v>55</v>
      </c>
      <c>
        <f>(M809*21)/100</f>
      </c>
      <c t="s">
        <v>28</v>
      </c>
    </row>
    <row r="810" spans="1:5" ht="38.25">
      <c r="A810" s="35" t="s">
        <v>56</v>
      </c>
      <c r="E810" s="39" t="s">
        <v>5166</v>
      </c>
    </row>
    <row r="811" spans="1:5" ht="12.75">
      <c r="A811" s="35" t="s">
        <v>57</v>
      </c>
      <c r="E811" s="40" t="s">
        <v>5</v>
      </c>
    </row>
    <row r="812" spans="1:5" ht="12.75">
      <c r="A812" t="s">
        <v>58</v>
      </c>
      <c r="E812" s="39" t="s">
        <v>5</v>
      </c>
    </row>
    <row r="813" spans="1:16" ht="12.75">
      <c r="A813" t="s">
        <v>50</v>
      </c>
      <c s="34" t="s">
        <v>3984</v>
      </c>
      <c s="34" t="s">
        <v>5167</v>
      </c>
      <c s="35" t="s">
        <v>5</v>
      </c>
      <c s="6" t="s">
        <v>5168</v>
      </c>
      <c s="36" t="s">
        <v>108</v>
      </c>
      <c s="37">
        <v>1</v>
      </c>
      <c s="36">
        <v>0</v>
      </c>
      <c s="36">
        <f>ROUND(G813*H813,6)</f>
      </c>
      <c r="L813" s="38">
        <v>0</v>
      </c>
      <c s="32">
        <f>ROUND(ROUND(L813,2)*ROUND(G813,3),2)</f>
      </c>
      <c s="36" t="s">
        <v>55</v>
      </c>
      <c>
        <f>(M813*21)/100</f>
      </c>
      <c t="s">
        <v>28</v>
      </c>
    </row>
    <row r="814" spans="1:5" ht="12.75">
      <c r="A814" s="35" t="s">
        <v>56</v>
      </c>
      <c r="E814" s="39" t="s">
        <v>5168</v>
      </c>
    </row>
    <row r="815" spans="1:5" ht="12.75">
      <c r="A815" s="35" t="s">
        <v>57</v>
      </c>
      <c r="E815" s="40" t="s">
        <v>5</v>
      </c>
    </row>
    <row r="816" spans="1:5" ht="12.75">
      <c r="A816" t="s">
        <v>58</v>
      </c>
      <c r="E816" s="39" t="s">
        <v>5</v>
      </c>
    </row>
    <row r="817" spans="1:16" ht="25.5">
      <c r="A817" t="s">
        <v>50</v>
      </c>
      <c s="34" t="s">
        <v>3987</v>
      </c>
      <c s="34" t="s">
        <v>5169</v>
      </c>
      <c s="35" t="s">
        <v>5</v>
      </c>
      <c s="6" t="s">
        <v>5170</v>
      </c>
      <c s="36" t="s">
        <v>108</v>
      </c>
      <c s="37">
        <v>2</v>
      </c>
      <c s="36">
        <v>0</v>
      </c>
      <c s="36">
        <f>ROUND(G817*H817,6)</f>
      </c>
      <c r="L817" s="38">
        <v>0</v>
      </c>
      <c s="32">
        <f>ROUND(ROUND(L817,2)*ROUND(G817,3),2)</f>
      </c>
      <c s="36" t="s">
        <v>55</v>
      </c>
      <c>
        <f>(M817*21)/100</f>
      </c>
      <c t="s">
        <v>28</v>
      </c>
    </row>
    <row r="818" spans="1:5" ht="25.5">
      <c r="A818" s="35" t="s">
        <v>56</v>
      </c>
      <c r="E818" s="39" t="s">
        <v>5170</v>
      </c>
    </row>
    <row r="819" spans="1:5" ht="12.75">
      <c r="A819" s="35" t="s">
        <v>57</v>
      </c>
      <c r="E819" s="40" t="s">
        <v>5</v>
      </c>
    </row>
    <row r="820" spans="1:5" ht="12.75">
      <c r="A820" t="s">
        <v>58</v>
      </c>
      <c r="E820" s="39" t="s">
        <v>5</v>
      </c>
    </row>
    <row r="821" spans="1:16" ht="25.5">
      <c r="A821" t="s">
        <v>50</v>
      </c>
      <c s="34" t="s">
        <v>3990</v>
      </c>
      <c s="34" t="s">
        <v>5171</v>
      </c>
      <c s="35" t="s">
        <v>5</v>
      </c>
      <c s="6" t="s">
        <v>5172</v>
      </c>
      <c s="36" t="s">
        <v>108</v>
      </c>
      <c s="37">
        <v>2</v>
      </c>
      <c s="36">
        <v>0</v>
      </c>
      <c s="36">
        <f>ROUND(G821*H821,6)</f>
      </c>
      <c r="L821" s="38">
        <v>0</v>
      </c>
      <c s="32">
        <f>ROUND(ROUND(L821,2)*ROUND(G821,3),2)</f>
      </c>
      <c s="36" t="s">
        <v>55</v>
      </c>
      <c>
        <f>(M821*21)/100</f>
      </c>
      <c t="s">
        <v>28</v>
      </c>
    </row>
    <row r="822" spans="1:5" ht="25.5">
      <c r="A822" s="35" t="s">
        <v>56</v>
      </c>
      <c r="E822" s="39" t="s">
        <v>5172</v>
      </c>
    </row>
    <row r="823" spans="1:5" ht="12.75">
      <c r="A823" s="35" t="s">
        <v>57</v>
      </c>
      <c r="E823" s="40" t="s">
        <v>5</v>
      </c>
    </row>
    <row r="824" spans="1:5" ht="12.75">
      <c r="A824" t="s">
        <v>58</v>
      </c>
      <c r="E824" s="39" t="s">
        <v>5</v>
      </c>
    </row>
    <row r="825" spans="1:16" ht="12.75">
      <c r="A825" t="s">
        <v>50</v>
      </c>
      <c s="34" t="s">
        <v>3993</v>
      </c>
      <c s="34" t="s">
        <v>5173</v>
      </c>
      <c s="35" t="s">
        <v>5</v>
      </c>
      <c s="6" t="s">
        <v>5174</v>
      </c>
      <c s="36" t="s">
        <v>108</v>
      </c>
      <c s="37">
        <v>4</v>
      </c>
      <c s="36">
        <v>0</v>
      </c>
      <c s="36">
        <f>ROUND(G825*H825,6)</f>
      </c>
      <c r="L825" s="38">
        <v>0</v>
      </c>
      <c s="32">
        <f>ROUND(ROUND(L825,2)*ROUND(G825,3),2)</f>
      </c>
      <c s="36" t="s">
        <v>55</v>
      </c>
      <c>
        <f>(M825*21)/100</f>
      </c>
      <c t="s">
        <v>28</v>
      </c>
    </row>
    <row r="826" spans="1:5" ht="12.75">
      <c r="A826" s="35" t="s">
        <v>56</v>
      </c>
      <c r="E826" s="39" t="s">
        <v>5174</v>
      </c>
    </row>
    <row r="827" spans="1:5" ht="12.75">
      <c r="A827" s="35" t="s">
        <v>57</v>
      </c>
      <c r="E827" s="40" t="s">
        <v>5</v>
      </c>
    </row>
    <row r="828" spans="1:5" ht="12.75">
      <c r="A828" t="s">
        <v>58</v>
      </c>
      <c r="E828" s="39" t="s">
        <v>5</v>
      </c>
    </row>
    <row r="829" spans="1:16" ht="12.75">
      <c r="A829" t="s">
        <v>50</v>
      </c>
      <c s="34" t="s">
        <v>3996</v>
      </c>
      <c s="34" t="s">
        <v>5175</v>
      </c>
      <c s="35" t="s">
        <v>5</v>
      </c>
      <c s="6" t="s">
        <v>5176</v>
      </c>
      <c s="36" t="s">
        <v>108</v>
      </c>
      <c s="37">
        <v>4</v>
      </c>
      <c s="36">
        <v>0</v>
      </c>
      <c s="36">
        <f>ROUND(G829*H829,6)</f>
      </c>
      <c r="L829" s="38">
        <v>0</v>
      </c>
      <c s="32">
        <f>ROUND(ROUND(L829,2)*ROUND(G829,3),2)</f>
      </c>
      <c s="36" t="s">
        <v>55</v>
      </c>
      <c>
        <f>(M829*21)/100</f>
      </c>
      <c t="s">
        <v>28</v>
      </c>
    </row>
    <row r="830" spans="1:5" ht="12.75">
      <c r="A830" s="35" t="s">
        <v>56</v>
      </c>
      <c r="E830" s="39" t="s">
        <v>5176</v>
      </c>
    </row>
    <row r="831" spans="1:5" ht="12.75">
      <c r="A831" s="35" t="s">
        <v>57</v>
      </c>
      <c r="E831" s="40" t="s">
        <v>5</v>
      </c>
    </row>
    <row r="832" spans="1:5" ht="12.75">
      <c r="A832" t="s">
        <v>58</v>
      </c>
      <c r="E832" s="39" t="s">
        <v>5</v>
      </c>
    </row>
    <row r="833" spans="1:16" ht="12.75">
      <c r="A833" t="s">
        <v>50</v>
      </c>
      <c s="34" t="s">
        <v>3999</v>
      </c>
      <c s="34" t="s">
        <v>5177</v>
      </c>
      <c s="35" t="s">
        <v>5</v>
      </c>
      <c s="6" t="s">
        <v>4993</v>
      </c>
      <c s="36" t="s">
        <v>108</v>
      </c>
      <c s="37">
        <v>3</v>
      </c>
      <c s="36">
        <v>0</v>
      </c>
      <c s="36">
        <f>ROUND(G833*H833,6)</f>
      </c>
      <c r="L833" s="38">
        <v>0</v>
      </c>
      <c s="32">
        <f>ROUND(ROUND(L833,2)*ROUND(G833,3),2)</f>
      </c>
      <c s="36" t="s">
        <v>55</v>
      </c>
      <c>
        <f>(M833*21)/100</f>
      </c>
      <c t="s">
        <v>28</v>
      </c>
    </row>
    <row r="834" spans="1:5" ht="12.75">
      <c r="A834" s="35" t="s">
        <v>56</v>
      </c>
      <c r="E834" s="39" t="s">
        <v>4993</v>
      </c>
    </row>
    <row r="835" spans="1:5" ht="12.75">
      <c r="A835" s="35" t="s">
        <v>57</v>
      </c>
      <c r="E835" s="40" t="s">
        <v>5</v>
      </c>
    </row>
    <row r="836" spans="1:5" ht="12.75">
      <c r="A836" t="s">
        <v>58</v>
      </c>
      <c r="E836" s="39" t="s">
        <v>5</v>
      </c>
    </row>
    <row r="837" spans="1:16" ht="12.75">
      <c r="A837" t="s">
        <v>50</v>
      </c>
      <c s="34" t="s">
        <v>4002</v>
      </c>
      <c s="34" t="s">
        <v>5178</v>
      </c>
      <c s="35" t="s">
        <v>5</v>
      </c>
      <c s="6" t="s">
        <v>5179</v>
      </c>
      <c s="36" t="s">
        <v>108</v>
      </c>
      <c s="37">
        <v>2</v>
      </c>
      <c s="36">
        <v>0</v>
      </c>
      <c s="36">
        <f>ROUND(G837*H837,6)</f>
      </c>
      <c r="L837" s="38">
        <v>0</v>
      </c>
      <c s="32">
        <f>ROUND(ROUND(L837,2)*ROUND(G837,3),2)</f>
      </c>
      <c s="36" t="s">
        <v>55</v>
      </c>
      <c>
        <f>(M837*21)/100</f>
      </c>
      <c t="s">
        <v>28</v>
      </c>
    </row>
    <row r="838" spans="1:5" ht="12.75">
      <c r="A838" s="35" t="s">
        <v>56</v>
      </c>
      <c r="E838" s="39" t="s">
        <v>5179</v>
      </c>
    </row>
    <row r="839" spans="1:5" ht="12.75">
      <c r="A839" s="35" t="s">
        <v>57</v>
      </c>
      <c r="E839" s="40" t="s">
        <v>5</v>
      </c>
    </row>
    <row r="840" spans="1:5" ht="12.75">
      <c r="A840" t="s">
        <v>58</v>
      </c>
      <c r="E840" s="39" t="s">
        <v>5</v>
      </c>
    </row>
    <row r="841" spans="1:16" ht="12.75">
      <c r="A841" t="s">
        <v>50</v>
      </c>
      <c s="34" t="s">
        <v>4005</v>
      </c>
      <c s="34" t="s">
        <v>5180</v>
      </c>
      <c s="35" t="s">
        <v>5</v>
      </c>
      <c s="6" t="s">
        <v>4902</v>
      </c>
      <c s="36" t="s">
        <v>108</v>
      </c>
      <c s="37">
        <v>3</v>
      </c>
      <c s="36">
        <v>0</v>
      </c>
      <c s="36">
        <f>ROUND(G841*H841,6)</f>
      </c>
      <c r="L841" s="38">
        <v>0</v>
      </c>
      <c s="32">
        <f>ROUND(ROUND(L841,2)*ROUND(G841,3),2)</f>
      </c>
      <c s="36" t="s">
        <v>55</v>
      </c>
      <c>
        <f>(M841*21)/100</f>
      </c>
      <c t="s">
        <v>28</v>
      </c>
    </row>
    <row r="842" spans="1:5" ht="12.75">
      <c r="A842" s="35" t="s">
        <v>56</v>
      </c>
      <c r="E842" s="39" t="s">
        <v>4902</v>
      </c>
    </row>
    <row r="843" spans="1:5" ht="12.75">
      <c r="A843" s="35" t="s">
        <v>57</v>
      </c>
      <c r="E843" s="40" t="s">
        <v>5</v>
      </c>
    </row>
    <row r="844" spans="1:5" ht="12.75">
      <c r="A844" t="s">
        <v>58</v>
      </c>
      <c r="E844" s="39" t="s">
        <v>5</v>
      </c>
    </row>
    <row r="845" spans="1:16" ht="12.75">
      <c r="A845" t="s">
        <v>50</v>
      </c>
      <c s="34" t="s">
        <v>4008</v>
      </c>
      <c s="34" t="s">
        <v>5181</v>
      </c>
      <c s="35" t="s">
        <v>5</v>
      </c>
      <c s="6" t="s">
        <v>4904</v>
      </c>
      <c s="36" t="s">
        <v>108</v>
      </c>
      <c s="37">
        <v>2</v>
      </c>
      <c s="36">
        <v>0</v>
      </c>
      <c s="36">
        <f>ROUND(G845*H845,6)</f>
      </c>
      <c r="L845" s="38">
        <v>0</v>
      </c>
      <c s="32">
        <f>ROUND(ROUND(L845,2)*ROUND(G845,3),2)</f>
      </c>
      <c s="36" t="s">
        <v>55</v>
      </c>
      <c>
        <f>(M845*21)/100</f>
      </c>
      <c t="s">
        <v>28</v>
      </c>
    </row>
    <row r="846" spans="1:5" ht="12.75">
      <c r="A846" s="35" t="s">
        <v>56</v>
      </c>
      <c r="E846" s="39" t="s">
        <v>4904</v>
      </c>
    </row>
    <row r="847" spans="1:5" ht="12.75">
      <c r="A847" s="35" t="s">
        <v>57</v>
      </c>
      <c r="E847" s="40" t="s">
        <v>5</v>
      </c>
    </row>
    <row r="848" spans="1:5" ht="12.75">
      <c r="A848" t="s">
        <v>58</v>
      </c>
      <c r="E848" s="39" t="s">
        <v>5</v>
      </c>
    </row>
    <row r="849" spans="1:16" ht="12.75">
      <c r="A849" t="s">
        <v>50</v>
      </c>
      <c s="34" t="s">
        <v>4012</v>
      </c>
      <c s="34" t="s">
        <v>5182</v>
      </c>
      <c s="35" t="s">
        <v>5</v>
      </c>
      <c s="6" t="s">
        <v>5183</v>
      </c>
      <c s="36" t="s">
        <v>108</v>
      </c>
      <c s="37">
        <v>2</v>
      </c>
      <c s="36">
        <v>0</v>
      </c>
      <c s="36">
        <f>ROUND(G849*H849,6)</f>
      </c>
      <c r="L849" s="38">
        <v>0</v>
      </c>
      <c s="32">
        <f>ROUND(ROUND(L849,2)*ROUND(G849,3),2)</f>
      </c>
      <c s="36" t="s">
        <v>55</v>
      </c>
      <c>
        <f>(M849*21)/100</f>
      </c>
      <c t="s">
        <v>28</v>
      </c>
    </row>
    <row r="850" spans="1:5" ht="12.75">
      <c r="A850" s="35" t="s">
        <v>56</v>
      </c>
      <c r="E850" s="39" t="s">
        <v>5183</v>
      </c>
    </row>
    <row r="851" spans="1:5" ht="12.75">
      <c r="A851" s="35" t="s">
        <v>57</v>
      </c>
      <c r="E851" s="40" t="s">
        <v>5</v>
      </c>
    </row>
    <row r="852" spans="1:5" ht="12.75">
      <c r="A852" t="s">
        <v>58</v>
      </c>
      <c r="E852" s="39" t="s">
        <v>5</v>
      </c>
    </row>
    <row r="853" spans="1:16" ht="25.5">
      <c r="A853" t="s">
        <v>50</v>
      </c>
      <c s="34" t="s">
        <v>4015</v>
      </c>
      <c s="34" t="s">
        <v>5184</v>
      </c>
      <c s="35" t="s">
        <v>5</v>
      </c>
      <c s="6" t="s">
        <v>4924</v>
      </c>
      <c s="36" t="s">
        <v>108</v>
      </c>
      <c s="37">
        <v>4</v>
      </c>
      <c s="36">
        <v>0</v>
      </c>
      <c s="36">
        <f>ROUND(G853*H853,6)</f>
      </c>
      <c r="L853" s="38">
        <v>0</v>
      </c>
      <c s="32">
        <f>ROUND(ROUND(L853,2)*ROUND(G853,3),2)</f>
      </c>
      <c s="36" t="s">
        <v>55</v>
      </c>
      <c>
        <f>(M853*21)/100</f>
      </c>
      <c t="s">
        <v>28</v>
      </c>
    </row>
    <row r="854" spans="1:5" ht="25.5">
      <c r="A854" s="35" t="s">
        <v>56</v>
      </c>
      <c r="E854" s="39" t="s">
        <v>4924</v>
      </c>
    </row>
    <row r="855" spans="1:5" ht="12.75">
      <c r="A855" s="35" t="s">
        <v>57</v>
      </c>
      <c r="E855" s="40" t="s">
        <v>5</v>
      </c>
    </row>
    <row r="856" spans="1:5" ht="12.75">
      <c r="A856" t="s">
        <v>58</v>
      </c>
      <c r="E856" s="39" t="s">
        <v>5</v>
      </c>
    </row>
    <row r="857" spans="1:16" ht="25.5">
      <c r="A857" t="s">
        <v>50</v>
      </c>
      <c s="34" t="s">
        <v>4018</v>
      </c>
      <c s="34" t="s">
        <v>5185</v>
      </c>
      <c s="35" t="s">
        <v>5</v>
      </c>
      <c s="6" t="s">
        <v>4908</v>
      </c>
      <c s="36" t="s">
        <v>4909</v>
      </c>
      <c s="37">
        <v>7</v>
      </c>
      <c s="36">
        <v>0</v>
      </c>
      <c s="36">
        <f>ROUND(G857*H857,6)</f>
      </c>
      <c r="L857" s="38">
        <v>0</v>
      </c>
      <c s="32">
        <f>ROUND(ROUND(L857,2)*ROUND(G857,3),2)</f>
      </c>
      <c s="36" t="s">
        <v>55</v>
      </c>
      <c>
        <f>(M857*21)/100</f>
      </c>
      <c t="s">
        <v>28</v>
      </c>
    </row>
    <row r="858" spans="1:5" ht="38.25">
      <c r="A858" s="35" t="s">
        <v>56</v>
      </c>
      <c r="E858" s="39" t="s">
        <v>4910</v>
      </c>
    </row>
    <row r="859" spans="1:5" ht="12.75">
      <c r="A859" s="35" t="s">
        <v>57</v>
      </c>
      <c r="E859" s="40" t="s">
        <v>5</v>
      </c>
    </row>
    <row r="860" spans="1:5" ht="12.75">
      <c r="A860" t="s">
        <v>58</v>
      </c>
      <c r="E860" s="39" t="s">
        <v>5</v>
      </c>
    </row>
    <row r="861" spans="1:16" ht="25.5">
      <c r="A861" t="s">
        <v>50</v>
      </c>
      <c s="34" t="s">
        <v>4021</v>
      </c>
      <c s="34" t="s">
        <v>5186</v>
      </c>
      <c s="35" t="s">
        <v>5</v>
      </c>
      <c s="6" t="s">
        <v>4912</v>
      </c>
      <c s="36" t="s">
        <v>4909</v>
      </c>
      <c s="37">
        <v>3</v>
      </c>
      <c s="36">
        <v>0</v>
      </c>
      <c s="36">
        <f>ROUND(G861*H861,6)</f>
      </c>
      <c r="L861" s="38">
        <v>0</v>
      </c>
      <c s="32">
        <f>ROUND(ROUND(L861,2)*ROUND(G861,3),2)</f>
      </c>
      <c s="36" t="s">
        <v>55</v>
      </c>
      <c>
        <f>(M861*21)/100</f>
      </c>
      <c t="s">
        <v>28</v>
      </c>
    </row>
    <row r="862" spans="1:5" ht="38.25">
      <c r="A862" s="35" t="s">
        <v>56</v>
      </c>
      <c r="E862" s="39" t="s">
        <v>4913</v>
      </c>
    </row>
    <row r="863" spans="1:5" ht="12.75">
      <c r="A863" s="35" t="s">
        <v>57</v>
      </c>
      <c r="E863" s="40" t="s">
        <v>5</v>
      </c>
    </row>
    <row r="864" spans="1:5" ht="12.75">
      <c r="A864" t="s">
        <v>58</v>
      </c>
      <c r="E864" s="39" t="s">
        <v>5</v>
      </c>
    </row>
    <row r="865" spans="1:16" ht="25.5">
      <c r="A865" t="s">
        <v>50</v>
      </c>
      <c s="34" t="s">
        <v>4024</v>
      </c>
      <c s="34" t="s">
        <v>5187</v>
      </c>
      <c s="35" t="s">
        <v>5</v>
      </c>
      <c s="6" t="s">
        <v>4918</v>
      </c>
      <c s="36" t="s">
        <v>4909</v>
      </c>
      <c s="37">
        <v>11</v>
      </c>
      <c s="36">
        <v>0</v>
      </c>
      <c s="36">
        <f>ROUND(G865*H865,6)</f>
      </c>
      <c r="L865" s="38">
        <v>0</v>
      </c>
      <c s="32">
        <f>ROUND(ROUND(L865,2)*ROUND(G865,3),2)</f>
      </c>
      <c s="36" t="s">
        <v>55</v>
      </c>
      <c>
        <f>(M865*21)/100</f>
      </c>
      <c t="s">
        <v>28</v>
      </c>
    </row>
    <row r="866" spans="1:5" ht="38.25">
      <c r="A866" s="35" t="s">
        <v>56</v>
      </c>
      <c r="E866" s="39" t="s">
        <v>4919</v>
      </c>
    </row>
    <row r="867" spans="1:5" ht="12.75">
      <c r="A867" s="35" t="s">
        <v>57</v>
      </c>
      <c r="E867" s="40" t="s">
        <v>5</v>
      </c>
    </row>
    <row r="868" spans="1:5" ht="12.75">
      <c r="A868" t="s">
        <v>58</v>
      </c>
      <c r="E868" s="39" t="s">
        <v>5</v>
      </c>
    </row>
    <row r="869" spans="1:16" ht="12.75">
      <c r="A869" t="s">
        <v>50</v>
      </c>
      <c s="34" t="s">
        <v>4027</v>
      </c>
      <c s="34" t="s">
        <v>5188</v>
      </c>
      <c s="35" t="s">
        <v>5</v>
      </c>
      <c s="6" t="s">
        <v>5189</v>
      </c>
      <c s="36" t="s">
        <v>108</v>
      </c>
      <c s="37">
        <v>4</v>
      </c>
      <c s="36">
        <v>0</v>
      </c>
      <c s="36">
        <f>ROUND(G869*H869,6)</f>
      </c>
      <c r="L869" s="38">
        <v>0</v>
      </c>
      <c s="32">
        <f>ROUND(ROUND(L869,2)*ROUND(G869,3),2)</f>
      </c>
      <c s="36" t="s">
        <v>55</v>
      </c>
      <c>
        <f>(M869*21)/100</f>
      </c>
      <c t="s">
        <v>28</v>
      </c>
    </row>
    <row r="870" spans="1:5" ht="12.75">
      <c r="A870" s="35" t="s">
        <v>56</v>
      </c>
      <c r="E870" s="39" t="s">
        <v>5189</v>
      </c>
    </row>
    <row r="871" spans="1:5" ht="12.75">
      <c r="A871" s="35" t="s">
        <v>57</v>
      </c>
      <c r="E871" s="40" t="s">
        <v>5</v>
      </c>
    </row>
    <row r="872" spans="1:5" ht="12.75">
      <c r="A872" t="s">
        <v>58</v>
      </c>
      <c r="E872" s="39" t="s">
        <v>5</v>
      </c>
    </row>
    <row r="873" spans="1:16" ht="12.75">
      <c r="A873" t="s">
        <v>50</v>
      </c>
      <c s="34" t="s">
        <v>4030</v>
      </c>
      <c s="34" t="s">
        <v>5190</v>
      </c>
      <c s="35" t="s">
        <v>5</v>
      </c>
      <c s="6" t="s">
        <v>5191</v>
      </c>
      <c s="36" t="s">
        <v>108</v>
      </c>
      <c s="37">
        <v>2</v>
      </c>
      <c s="36">
        <v>0</v>
      </c>
      <c s="36">
        <f>ROUND(G873*H873,6)</f>
      </c>
      <c r="L873" s="38">
        <v>0</v>
      </c>
      <c s="32">
        <f>ROUND(ROUND(L873,2)*ROUND(G873,3),2)</f>
      </c>
      <c s="36" t="s">
        <v>55</v>
      </c>
      <c>
        <f>(M873*21)/100</f>
      </c>
      <c t="s">
        <v>28</v>
      </c>
    </row>
    <row r="874" spans="1:5" ht="12.75">
      <c r="A874" s="35" t="s">
        <v>56</v>
      </c>
      <c r="E874" s="39" t="s">
        <v>5191</v>
      </c>
    </row>
    <row r="875" spans="1:5" ht="12.75">
      <c r="A875" s="35" t="s">
        <v>57</v>
      </c>
      <c r="E875" s="40" t="s">
        <v>5</v>
      </c>
    </row>
    <row r="876" spans="1:5" ht="12.75">
      <c r="A876" t="s">
        <v>58</v>
      </c>
      <c r="E876" s="39" t="s">
        <v>5</v>
      </c>
    </row>
    <row r="877" spans="1:16" ht="12.75">
      <c r="A877" t="s">
        <v>50</v>
      </c>
      <c s="34" t="s">
        <v>4033</v>
      </c>
      <c s="34" t="s">
        <v>5192</v>
      </c>
      <c s="35" t="s">
        <v>5</v>
      </c>
      <c s="6" t="s">
        <v>5193</v>
      </c>
      <c s="36" t="s">
        <v>108</v>
      </c>
      <c s="37">
        <v>4</v>
      </c>
      <c s="36">
        <v>0</v>
      </c>
      <c s="36">
        <f>ROUND(G877*H877,6)</f>
      </c>
      <c r="L877" s="38">
        <v>0</v>
      </c>
      <c s="32">
        <f>ROUND(ROUND(L877,2)*ROUND(G877,3),2)</f>
      </c>
      <c s="36" t="s">
        <v>55</v>
      </c>
      <c>
        <f>(M877*21)/100</f>
      </c>
      <c t="s">
        <v>28</v>
      </c>
    </row>
    <row r="878" spans="1:5" ht="12.75">
      <c r="A878" s="35" t="s">
        <v>56</v>
      </c>
      <c r="E878" s="39" t="s">
        <v>5193</v>
      </c>
    </row>
    <row r="879" spans="1:5" ht="12.75">
      <c r="A879" s="35" t="s">
        <v>57</v>
      </c>
      <c r="E879" s="40" t="s">
        <v>5</v>
      </c>
    </row>
    <row r="880" spans="1:5" ht="12.75">
      <c r="A880" t="s">
        <v>58</v>
      </c>
      <c r="E880" s="39" t="s">
        <v>5</v>
      </c>
    </row>
    <row r="881" spans="1:16" ht="12.75">
      <c r="A881" t="s">
        <v>50</v>
      </c>
      <c s="34" t="s">
        <v>4037</v>
      </c>
      <c s="34" t="s">
        <v>5194</v>
      </c>
      <c s="35" t="s">
        <v>5</v>
      </c>
      <c s="6" t="s">
        <v>5195</v>
      </c>
      <c s="36" t="s">
        <v>108</v>
      </c>
      <c s="37">
        <v>1</v>
      </c>
      <c s="36">
        <v>0</v>
      </c>
      <c s="36">
        <f>ROUND(G881*H881,6)</f>
      </c>
      <c r="L881" s="38">
        <v>0</v>
      </c>
      <c s="32">
        <f>ROUND(ROUND(L881,2)*ROUND(G881,3),2)</f>
      </c>
      <c s="36" t="s">
        <v>55</v>
      </c>
      <c>
        <f>(M881*21)/100</f>
      </c>
      <c t="s">
        <v>28</v>
      </c>
    </row>
    <row r="882" spans="1:5" ht="12.75">
      <c r="A882" s="35" t="s">
        <v>56</v>
      </c>
      <c r="E882" s="39" t="s">
        <v>5195</v>
      </c>
    </row>
    <row r="883" spans="1:5" ht="12.75">
      <c r="A883" s="35" t="s">
        <v>57</v>
      </c>
      <c r="E883" s="40" t="s">
        <v>5</v>
      </c>
    </row>
    <row r="884" spans="1:5" ht="12.75">
      <c r="A884" t="s">
        <v>58</v>
      </c>
      <c r="E884" s="39" t="s">
        <v>5</v>
      </c>
    </row>
    <row r="885" spans="1:16" ht="12.75">
      <c r="A885" t="s">
        <v>50</v>
      </c>
      <c s="34" t="s">
        <v>4041</v>
      </c>
      <c s="34" t="s">
        <v>5196</v>
      </c>
      <c s="35" t="s">
        <v>5</v>
      </c>
      <c s="6" t="s">
        <v>4999</v>
      </c>
      <c s="36" t="s">
        <v>108</v>
      </c>
      <c s="37">
        <v>3</v>
      </c>
      <c s="36">
        <v>0</v>
      </c>
      <c s="36">
        <f>ROUND(G885*H885,6)</f>
      </c>
      <c r="L885" s="38">
        <v>0</v>
      </c>
      <c s="32">
        <f>ROUND(ROUND(L885,2)*ROUND(G885,3),2)</f>
      </c>
      <c s="36" t="s">
        <v>55</v>
      </c>
      <c>
        <f>(M885*21)/100</f>
      </c>
      <c t="s">
        <v>28</v>
      </c>
    </row>
    <row r="886" spans="1:5" ht="12.75">
      <c r="A886" s="35" t="s">
        <v>56</v>
      </c>
      <c r="E886" s="39" t="s">
        <v>4999</v>
      </c>
    </row>
    <row r="887" spans="1:5" ht="12.75">
      <c r="A887" s="35" t="s">
        <v>57</v>
      </c>
      <c r="E887" s="40" t="s">
        <v>5</v>
      </c>
    </row>
    <row r="888" spans="1:5" ht="12.75">
      <c r="A888" t="s">
        <v>58</v>
      </c>
      <c r="E888" s="39" t="s">
        <v>5</v>
      </c>
    </row>
    <row r="889" spans="1:16" ht="12.75">
      <c r="A889" t="s">
        <v>50</v>
      </c>
      <c s="34" t="s">
        <v>4044</v>
      </c>
      <c s="34" t="s">
        <v>5197</v>
      </c>
      <c s="35" t="s">
        <v>5</v>
      </c>
      <c s="6" t="s">
        <v>5198</v>
      </c>
      <c s="36" t="s">
        <v>108</v>
      </c>
      <c s="37">
        <v>1</v>
      </c>
      <c s="36">
        <v>0</v>
      </c>
      <c s="36">
        <f>ROUND(G889*H889,6)</f>
      </c>
      <c r="L889" s="38">
        <v>0</v>
      </c>
      <c s="32">
        <f>ROUND(ROUND(L889,2)*ROUND(G889,3),2)</f>
      </c>
      <c s="36" t="s">
        <v>55</v>
      </c>
      <c>
        <f>(M889*21)/100</f>
      </c>
      <c t="s">
        <v>28</v>
      </c>
    </row>
    <row r="890" spans="1:5" ht="12.75">
      <c r="A890" s="35" t="s">
        <v>56</v>
      </c>
      <c r="E890" s="39" t="s">
        <v>5198</v>
      </c>
    </row>
    <row r="891" spans="1:5" ht="12.75">
      <c r="A891" s="35" t="s">
        <v>57</v>
      </c>
      <c r="E891" s="40" t="s">
        <v>5</v>
      </c>
    </row>
    <row r="892" spans="1:5" ht="12.75">
      <c r="A892" t="s">
        <v>58</v>
      </c>
      <c r="E892" s="39" t="s">
        <v>5</v>
      </c>
    </row>
    <row r="893" spans="1:16" ht="25.5">
      <c r="A893" t="s">
        <v>50</v>
      </c>
      <c s="34" t="s">
        <v>4047</v>
      </c>
      <c s="34" t="s">
        <v>5199</v>
      </c>
      <c s="35" t="s">
        <v>5</v>
      </c>
      <c s="6" t="s">
        <v>5062</v>
      </c>
      <c s="36" t="s">
        <v>74</v>
      </c>
      <c s="37">
        <v>108</v>
      </c>
      <c s="36">
        <v>0</v>
      </c>
      <c s="36">
        <f>ROUND(G893*H893,6)</f>
      </c>
      <c r="L893" s="38">
        <v>0</v>
      </c>
      <c s="32">
        <f>ROUND(ROUND(L893,2)*ROUND(G893,3),2)</f>
      </c>
      <c s="36" t="s">
        <v>55</v>
      </c>
      <c>
        <f>(M893*21)/100</f>
      </c>
      <c t="s">
        <v>28</v>
      </c>
    </row>
    <row r="894" spans="1:5" ht="25.5">
      <c r="A894" s="35" t="s">
        <v>56</v>
      </c>
      <c r="E894" s="39" t="s">
        <v>5062</v>
      </c>
    </row>
    <row r="895" spans="1:5" ht="12.75">
      <c r="A895" s="35" t="s">
        <v>57</v>
      </c>
      <c r="E895" s="40" t="s">
        <v>5</v>
      </c>
    </row>
    <row r="896" spans="1:5" ht="12.75">
      <c r="A896" t="s">
        <v>58</v>
      </c>
      <c r="E896" s="39" t="s">
        <v>5</v>
      </c>
    </row>
    <row r="897" spans="1:16" ht="25.5">
      <c r="A897" t="s">
        <v>50</v>
      </c>
      <c s="34" t="s">
        <v>4051</v>
      </c>
      <c s="34" t="s">
        <v>5200</v>
      </c>
      <c s="35" t="s">
        <v>5</v>
      </c>
      <c s="6" t="s">
        <v>5201</v>
      </c>
      <c s="36" t="s">
        <v>74</v>
      </c>
      <c s="37">
        <v>62</v>
      </c>
      <c s="36">
        <v>0</v>
      </c>
      <c s="36">
        <f>ROUND(G897*H897,6)</f>
      </c>
      <c r="L897" s="38">
        <v>0</v>
      </c>
      <c s="32">
        <f>ROUND(ROUND(L897,2)*ROUND(G897,3),2)</f>
      </c>
      <c s="36" t="s">
        <v>55</v>
      </c>
      <c>
        <f>(M897*21)/100</f>
      </c>
      <c t="s">
        <v>28</v>
      </c>
    </row>
    <row r="898" spans="1:5" ht="38.25">
      <c r="A898" s="35" t="s">
        <v>56</v>
      </c>
      <c r="E898" s="39" t="s">
        <v>5202</v>
      </c>
    </row>
    <row r="899" spans="1:5" ht="12.75">
      <c r="A899" s="35" t="s">
        <v>57</v>
      </c>
      <c r="E899" s="40" t="s">
        <v>5</v>
      </c>
    </row>
    <row r="900" spans="1:5" ht="12.75">
      <c r="A900" t="s">
        <v>58</v>
      </c>
      <c r="E900" s="39" t="s">
        <v>5</v>
      </c>
    </row>
    <row r="901" spans="1:16" ht="12.75">
      <c r="A901" t="s">
        <v>50</v>
      </c>
      <c s="34" t="s">
        <v>4054</v>
      </c>
      <c s="34" t="s">
        <v>5203</v>
      </c>
      <c s="35" t="s">
        <v>5</v>
      </c>
      <c s="6" t="s">
        <v>4936</v>
      </c>
      <c s="36" t="s">
        <v>4909</v>
      </c>
      <c s="37">
        <v>1</v>
      </c>
      <c s="36">
        <v>0</v>
      </c>
      <c s="36">
        <f>ROUND(G901*H901,6)</f>
      </c>
      <c r="L901" s="38">
        <v>0</v>
      </c>
      <c s="32">
        <f>ROUND(ROUND(L901,2)*ROUND(G901,3),2)</f>
      </c>
      <c s="36" t="s">
        <v>55</v>
      </c>
      <c>
        <f>(M901*21)/100</f>
      </c>
      <c t="s">
        <v>28</v>
      </c>
    </row>
    <row r="902" spans="1:5" ht="12.75">
      <c r="A902" s="35" t="s">
        <v>56</v>
      </c>
      <c r="E902" s="39" t="s">
        <v>4936</v>
      </c>
    </row>
    <row r="903" spans="1:5" ht="12.75">
      <c r="A903" s="35" t="s">
        <v>57</v>
      </c>
      <c r="E903" s="40" t="s">
        <v>5</v>
      </c>
    </row>
    <row r="904" spans="1:5" ht="12.75">
      <c r="A904" t="s">
        <v>58</v>
      </c>
      <c r="E904" s="39" t="s">
        <v>5</v>
      </c>
    </row>
    <row r="905" spans="1:16" ht="12.75">
      <c r="A905" t="s">
        <v>50</v>
      </c>
      <c s="34" t="s">
        <v>4057</v>
      </c>
      <c s="34" t="s">
        <v>5204</v>
      </c>
      <c s="35" t="s">
        <v>5</v>
      </c>
      <c s="6" t="s">
        <v>4938</v>
      </c>
      <c s="36" t="s">
        <v>4909</v>
      </c>
      <c s="37">
        <v>26</v>
      </c>
      <c s="36">
        <v>0</v>
      </c>
      <c s="36">
        <f>ROUND(G905*H905,6)</f>
      </c>
      <c r="L905" s="38">
        <v>0</v>
      </c>
      <c s="32">
        <f>ROUND(ROUND(L905,2)*ROUND(G905,3),2)</f>
      </c>
      <c s="36" t="s">
        <v>55</v>
      </c>
      <c>
        <f>(M905*21)/100</f>
      </c>
      <c t="s">
        <v>28</v>
      </c>
    </row>
    <row r="906" spans="1:5" ht="12.75">
      <c r="A906" s="35" t="s">
        <v>56</v>
      </c>
      <c r="E906" s="39" t="s">
        <v>4938</v>
      </c>
    </row>
    <row r="907" spans="1:5" ht="12.75">
      <c r="A907" s="35" t="s">
        <v>57</v>
      </c>
      <c r="E907" s="40" t="s">
        <v>5</v>
      </c>
    </row>
    <row r="908" spans="1:5" ht="12.75">
      <c r="A908" t="s">
        <v>58</v>
      </c>
      <c r="E908" s="39" t="s">
        <v>5</v>
      </c>
    </row>
    <row r="909" spans="1:16" ht="12.75">
      <c r="A909" t="s">
        <v>50</v>
      </c>
      <c s="34" t="s">
        <v>4060</v>
      </c>
      <c s="34" t="s">
        <v>5205</v>
      </c>
      <c s="35" t="s">
        <v>5</v>
      </c>
      <c s="6" t="s">
        <v>4942</v>
      </c>
      <c s="36" t="s">
        <v>4909</v>
      </c>
      <c s="37">
        <v>4</v>
      </c>
      <c s="36">
        <v>0</v>
      </c>
      <c s="36">
        <f>ROUND(G909*H909,6)</f>
      </c>
      <c r="L909" s="38">
        <v>0</v>
      </c>
      <c s="32">
        <f>ROUND(ROUND(L909,2)*ROUND(G909,3),2)</f>
      </c>
      <c s="36" t="s">
        <v>55</v>
      </c>
      <c>
        <f>(M909*21)/100</f>
      </c>
      <c t="s">
        <v>28</v>
      </c>
    </row>
    <row r="910" spans="1:5" ht="12.75">
      <c r="A910" s="35" t="s">
        <v>56</v>
      </c>
      <c r="E910" s="39" t="s">
        <v>4942</v>
      </c>
    </row>
    <row r="911" spans="1:5" ht="12.75">
      <c r="A911" s="35" t="s">
        <v>57</v>
      </c>
      <c r="E911" s="40" t="s">
        <v>5</v>
      </c>
    </row>
    <row r="912" spans="1:5" ht="12.75">
      <c r="A912" t="s">
        <v>58</v>
      </c>
      <c r="E912" s="39" t="s">
        <v>5</v>
      </c>
    </row>
    <row r="913" spans="1:16" ht="12.75">
      <c r="A913" t="s">
        <v>50</v>
      </c>
      <c s="34" t="s">
        <v>4064</v>
      </c>
      <c s="34" t="s">
        <v>5206</v>
      </c>
      <c s="35" t="s">
        <v>5</v>
      </c>
      <c s="6" t="s">
        <v>4944</v>
      </c>
      <c s="36" t="s">
        <v>4909</v>
      </c>
      <c s="37">
        <v>4</v>
      </c>
      <c s="36">
        <v>0</v>
      </c>
      <c s="36">
        <f>ROUND(G913*H913,6)</f>
      </c>
      <c r="L913" s="38">
        <v>0</v>
      </c>
      <c s="32">
        <f>ROUND(ROUND(L913,2)*ROUND(G913,3),2)</f>
      </c>
      <c s="36" t="s">
        <v>55</v>
      </c>
      <c>
        <f>(M913*21)/100</f>
      </c>
      <c t="s">
        <v>28</v>
      </c>
    </row>
    <row r="914" spans="1:5" ht="12.75">
      <c r="A914" s="35" t="s">
        <v>56</v>
      </c>
      <c r="E914" s="39" t="s">
        <v>4944</v>
      </c>
    </row>
    <row r="915" spans="1:5" ht="12.75">
      <c r="A915" s="35" t="s">
        <v>57</v>
      </c>
      <c r="E915" s="40" t="s">
        <v>5</v>
      </c>
    </row>
    <row r="916" spans="1:5" ht="12.75">
      <c r="A916" t="s">
        <v>58</v>
      </c>
      <c r="E916" s="39" t="s">
        <v>5</v>
      </c>
    </row>
    <row r="917" spans="1:16" ht="12.75">
      <c r="A917" t="s">
        <v>50</v>
      </c>
      <c s="34" t="s">
        <v>4068</v>
      </c>
      <c s="34" t="s">
        <v>5207</v>
      </c>
      <c s="35" t="s">
        <v>5</v>
      </c>
      <c s="6" t="s">
        <v>5208</v>
      </c>
      <c s="36" t="s">
        <v>74</v>
      </c>
      <c s="37">
        <v>106</v>
      </c>
      <c s="36">
        <v>0</v>
      </c>
      <c s="36">
        <f>ROUND(G917*H917,6)</f>
      </c>
      <c r="L917" s="38">
        <v>0</v>
      </c>
      <c s="32">
        <f>ROUND(ROUND(L917,2)*ROUND(G917,3),2)</f>
      </c>
      <c s="36" t="s">
        <v>55</v>
      </c>
      <c>
        <f>(M917*21)/100</f>
      </c>
      <c t="s">
        <v>28</v>
      </c>
    </row>
    <row r="918" spans="1:5" ht="12.75">
      <c r="A918" s="35" t="s">
        <v>56</v>
      </c>
      <c r="E918" s="39" t="s">
        <v>5208</v>
      </c>
    </row>
    <row r="919" spans="1:5" ht="12.75">
      <c r="A919" s="35" t="s">
        <v>57</v>
      </c>
      <c r="E919" s="40" t="s">
        <v>5</v>
      </c>
    </row>
    <row r="920" spans="1:5" ht="12.75">
      <c r="A920" t="s">
        <v>58</v>
      </c>
      <c r="E920" s="39" t="s">
        <v>5</v>
      </c>
    </row>
    <row r="921" spans="1:16" ht="12.75">
      <c r="A921" t="s">
        <v>50</v>
      </c>
      <c s="34" t="s">
        <v>4071</v>
      </c>
      <c s="34" t="s">
        <v>5209</v>
      </c>
      <c s="35" t="s">
        <v>5</v>
      </c>
      <c s="6" t="s">
        <v>4946</v>
      </c>
      <c s="36" t="s">
        <v>74</v>
      </c>
      <c s="37">
        <v>15</v>
      </c>
      <c s="36">
        <v>0</v>
      </c>
      <c s="36">
        <f>ROUND(G921*H921,6)</f>
      </c>
      <c r="L921" s="38">
        <v>0</v>
      </c>
      <c s="32">
        <f>ROUND(ROUND(L921,2)*ROUND(G921,3),2)</f>
      </c>
      <c s="36" t="s">
        <v>55</v>
      </c>
      <c>
        <f>(M921*21)/100</f>
      </c>
      <c t="s">
        <v>28</v>
      </c>
    </row>
    <row r="922" spans="1:5" ht="12.75">
      <c r="A922" s="35" t="s">
        <v>56</v>
      </c>
      <c r="E922" s="39" t="s">
        <v>4946</v>
      </c>
    </row>
    <row r="923" spans="1:5" ht="12.75">
      <c r="A923" s="35" t="s">
        <v>57</v>
      </c>
      <c r="E923" s="40" t="s">
        <v>5</v>
      </c>
    </row>
    <row r="924" spans="1:5" ht="12.75">
      <c r="A924" t="s">
        <v>58</v>
      </c>
      <c r="E924" s="39" t="s">
        <v>5</v>
      </c>
    </row>
    <row r="925" spans="1:16" ht="12.75">
      <c r="A925" t="s">
        <v>50</v>
      </c>
      <c s="34" t="s">
        <v>4075</v>
      </c>
      <c s="34" t="s">
        <v>5210</v>
      </c>
      <c s="35" t="s">
        <v>5</v>
      </c>
      <c s="6" t="s">
        <v>4948</v>
      </c>
      <c s="36" t="s">
        <v>108</v>
      </c>
      <c s="37">
        <v>8</v>
      </c>
      <c s="36">
        <v>0</v>
      </c>
      <c s="36">
        <f>ROUND(G925*H925,6)</f>
      </c>
      <c r="L925" s="38">
        <v>0</v>
      </c>
      <c s="32">
        <f>ROUND(ROUND(L925,2)*ROUND(G925,3),2)</f>
      </c>
      <c s="36" t="s">
        <v>55</v>
      </c>
      <c>
        <f>(M925*21)/100</f>
      </c>
      <c t="s">
        <v>28</v>
      </c>
    </row>
    <row r="926" spans="1:5" ht="12.75">
      <c r="A926" s="35" t="s">
        <v>56</v>
      </c>
      <c r="E926" s="39" t="s">
        <v>4948</v>
      </c>
    </row>
    <row r="927" spans="1:5" ht="12.75">
      <c r="A927" s="35" t="s">
        <v>57</v>
      </c>
      <c r="E927" s="40" t="s">
        <v>5</v>
      </c>
    </row>
    <row r="928" spans="1:5" ht="12.75">
      <c r="A928" t="s">
        <v>58</v>
      </c>
      <c r="E928" s="39" t="s">
        <v>5</v>
      </c>
    </row>
    <row r="929" spans="1:16" ht="12.75">
      <c r="A929" t="s">
        <v>50</v>
      </c>
      <c s="34" t="s">
        <v>4079</v>
      </c>
      <c s="34" t="s">
        <v>5211</v>
      </c>
      <c s="35" t="s">
        <v>5</v>
      </c>
      <c s="6" t="s">
        <v>5212</v>
      </c>
      <c s="36" t="s">
        <v>74</v>
      </c>
      <c s="37">
        <v>8</v>
      </c>
      <c s="36">
        <v>0</v>
      </c>
      <c s="36">
        <f>ROUND(G929*H929,6)</f>
      </c>
      <c r="L929" s="38">
        <v>0</v>
      </c>
      <c s="32">
        <f>ROUND(ROUND(L929,2)*ROUND(G929,3),2)</f>
      </c>
      <c s="36" t="s">
        <v>55</v>
      </c>
      <c>
        <f>(M929*21)/100</f>
      </c>
      <c t="s">
        <v>28</v>
      </c>
    </row>
    <row r="930" spans="1:5" ht="12.75">
      <c r="A930" s="35" t="s">
        <v>56</v>
      </c>
      <c r="E930" s="39" t="s">
        <v>5212</v>
      </c>
    </row>
    <row r="931" spans="1:5" ht="12.75">
      <c r="A931" s="35" t="s">
        <v>57</v>
      </c>
      <c r="E931" s="40" t="s">
        <v>5</v>
      </c>
    </row>
    <row r="932" spans="1:5" ht="12.75">
      <c r="A932" t="s">
        <v>58</v>
      </c>
      <c r="E932" s="39" t="s">
        <v>5</v>
      </c>
    </row>
    <row r="933" spans="1:16" ht="25.5">
      <c r="A933" t="s">
        <v>50</v>
      </c>
      <c s="34" t="s">
        <v>4083</v>
      </c>
      <c s="34" t="s">
        <v>5213</v>
      </c>
      <c s="35" t="s">
        <v>5</v>
      </c>
      <c s="6" t="s">
        <v>4952</v>
      </c>
      <c s="36" t="s">
        <v>124</v>
      </c>
      <c s="37">
        <v>1</v>
      </c>
      <c s="36">
        <v>0</v>
      </c>
      <c s="36">
        <f>ROUND(G933*H933,6)</f>
      </c>
      <c r="L933" s="38">
        <v>0</v>
      </c>
      <c s="32">
        <f>ROUND(ROUND(L933,2)*ROUND(G933,3),2)</f>
      </c>
      <c s="36" t="s">
        <v>55</v>
      </c>
      <c>
        <f>(M933*21)/100</f>
      </c>
      <c t="s">
        <v>28</v>
      </c>
    </row>
    <row r="934" spans="1:5" ht="51">
      <c r="A934" s="35" t="s">
        <v>56</v>
      </c>
      <c r="E934" s="39" t="s">
        <v>4953</v>
      </c>
    </row>
    <row r="935" spans="1:5" ht="12.75">
      <c r="A935" s="35" t="s">
        <v>57</v>
      </c>
      <c r="E935" s="40" t="s">
        <v>5</v>
      </c>
    </row>
    <row r="936" spans="1:5" ht="12.75">
      <c r="A936" t="s">
        <v>58</v>
      </c>
      <c r="E936" s="39" t="s">
        <v>5</v>
      </c>
    </row>
    <row r="937" spans="1:13" ht="12.75">
      <c r="A937" t="s">
        <v>47</v>
      </c>
      <c r="C937" s="31" t="s">
        <v>75</v>
      </c>
      <c r="E937" s="33" t="s">
        <v>5214</v>
      </c>
      <c r="J937" s="32">
        <f>0</f>
      </c>
      <c s="32">
        <f>0</f>
      </c>
      <c s="32">
        <f>0+L938+L942+L946+L950+L954+L958+L962+L966+L970+L974+L978+L982+L986</f>
      </c>
      <c s="32">
        <f>0+M938+M942+M946+M950+M954+M958+M962+M966+M970+M974+M978+M982+M986</f>
      </c>
    </row>
    <row r="938" spans="1:16" ht="12.75">
      <c r="A938" t="s">
        <v>50</v>
      </c>
      <c s="34" t="s">
        <v>4086</v>
      </c>
      <c s="34" t="s">
        <v>5215</v>
      </c>
      <c s="35" t="s">
        <v>5</v>
      </c>
      <c s="6" t="s">
        <v>5216</v>
      </c>
      <c s="36" t="s">
        <v>108</v>
      </c>
      <c s="37">
        <v>1</v>
      </c>
      <c s="36">
        <v>0</v>
      </c>
      <c s="36">
        <f>ROUND(G938*H938,6)</f>
      </c>
      <c r="L938" s="38">
        <v>0</v>
      </c>
      <c s="32">
        <f>ROUND(ROUND(L938,2)*ROUND(G938,3),2)</f>
      </c>
      <c s="36" t="s">
        <v>55</v>
      </c>
      <c>
        <f>(M938*21)/100</f>
      </c>
      <c t="s">
        <v>28</v>
      </c>
    </row>
    <row r="939" spans="1:5" ht="12.75">
      <c r="A939" s="35" t="s">
        <v>56</v>
      </c>
      <c r="E939" s="39" t="s">
        <v>5216</v>
      </c>
    </row>
    <row r="940" spans="1:5" ht="12.75">
      <c r="A940" s="35" t="s">
        <v>57</v>
      </c>
      <c r="E940" s="40" t="s">
        <v>5</v>
      </c>
    </row>
    <row r="941" spans="1:5" ht="12.75">
      <c r="A941" t="s">
        <v>58</v>
      </c>
      <c r="E941" s="39" t="s">
        <v>5</v>
      </c>
    </row>
    <row r="942" spans="1:16" ht="12.75">
      <c r="A942" t="s">
        <v>50</v>
      </c>
      <c s="34" t="s">
        <v>4089</v>
      </c>
      <c s="34" t="s">
        <v>5217</v>
      </c>
      <c s="35" t="s">
        <v>5</v>
      </c>
      <c s="6" t="s">
        <v>5054</v>
      </c>
      <c s="36" t="s">
        <v>108</v>
      </c>
      <c s="37">
        <v>1</v>
      </c>
      <c s="36">
        <v>0</v>
      </c>
      <c s="36">
        <f>ROUND(G942*H942,6)</f>
      </c>
      <c r="L942" s="38">
        <v>0</v>
      </c>
      <c s="32">
        <f>ROUND(ROUND(L942,2)*ROUND(G942,3),2)</f>
      </c>
      <c s="36" t="s">
        <v>55</v>
      </c>
      <c>
        <f>(M942*21)/100</f>
      </c>
      <c t="s">
        <v>28</v>
      </c>
    </row>
    <row r="943" spans="1:5" ht="12.75">
      <c r="A943" s="35" t="s">
        <v>56</v>
      </c>
      <c r="E943" s="39" t="s">
        <v>5054</v>
      </c>
    </row>
    <row r="944" spans="1:5" ht="12.75">
      <c r="A944" s="35" t="s">
        <v>57</v>
      </c>
      <c r="E944" s="40" t="s">
        <v>5</v>
      </c>
    </row>
    <row r="945" spans="1:5" ht="12.75">
      <c r="A945" t="s">
        <v>58</v>
      </c>
      <c r="E945" s="39" t="s">
        <v>5</v>
      </c>
    </row>
    <row r="946" spans="1:16" ht="12.75">
      <c r="A946" t="s">
        <v>50</v>
      </c>
      <c s="34" t="s">
        <v>4094</v>
      </c>
      <c s="34" t="s">
        <v>5218</v>
      </c>
      <c s="35" t="s">
        <v>5</v>
      </c>
      <c s="6" t="s">
        <v>5216</v>
      </c>
      <c s="36" t="s">
        <v>108</v>
      </c>
      <c s="37">
        <v>1</v>
      </c>
      <c s="36">
        <v>0</v>
      </c>
      <c s="36">
        <f>ROUND(G946*H946,6)</f>
      </c>
      <c r="L946" s="38">
        <v>0</v>
      </c>
      <c s="32">
        <f>ROUND(ROUND(L946,2)*ROUND(G946,3),2)</f>
      </c>
      <c s="36" t="s">
        <v>55</v>
      </c>
      <c>
        <f>(M946*21)/100</f>
      </c>
      <c t="s">
        <v>28</v>
      </c>
    </row>
    <row r="947" spans="1:5" ht="12.75">
      <c r="A947" s="35" t="s">
        <v>56</v>
      </c>
      <c r="E947" s="39" t="s">
        <v>5216</v>
      </c>
    </row>
    <row r="948" spans="1:5" ht="12.75">
      <c r="A948" s="35" t="s">
        <v>57</v>
      </c>
      <c r="E948" s="40" t="s">
        <v>5</v>
      </c>
    </row>
    <row r="949" spans="1:5" ht="12.75">
      <c r="A949" t="s">
        <v>58</v>
      </c>
      <c r="E949" s="39" t="s">
        <v>5</v>
      </c>
    </row>
    <row r="950" spans="1:16" ht="12.75">
      <c r="A950" t="s">
        <v>50</v>
      </c>
      <c s="34" t="s">
        <v>4097</v>
      </c>
      <c s="34" t="s">
        <v>5219</v>
      </c>
      <c s="35" t="s">
        <v>5</v>
      </c>
      <c s="6" t="s">
        <v>5054</v>
      </c>
      <c s="36" t="s">
        <v>108</v>
      </c>
      <c s="37">
        <v>1</v>
      </c>
      <c s="36">
        <v>0</v>
      </c>
      <c s="36">
        <f>ROUND(G950*H950,6)</f>
      </c>
      <c r="L950" s="38">
        <v>0</v>
      </c>
      <c s="32">
        <f>ROUND(ROUND(L950,2)*ROUND(G950,3),2)</f>
      </c>
      <c s="36" t="s">
        <v>55</v>
      </c>
      <c>
        <f>(M950*21)/100</f>
      </c>
      <c t="s">
        <v>28</v>
      </c>
    </row>
    <row r="951" spans="1:5" ht="12.75">
      <c r="A951" s="35" t="s">
        <v>56</v>
      </c>
      <c r="E951" s="39" t="s">
        <v>5054</v>
      </c>
    </row>
    <row r="952" spans="1:5" ht="12.75">
      <c r="A952" s="35" t="s">
        <v>57</v>
      </c>
      <c r="E952" s="40" t="s">
        <v>5</v>
      </c>
    </row>
    <row r="953" spans="1:5" ht="12.75">
      <c r="A953" t="s">
        <v>58</v>
      </c>
      <c r="E953" s="39" t="s">
        <v>5</v>
      </c>
    </row>
    <row r="954" spans="1:16" ht="12.75">
      <c r="A954" t="s">
        <v>50</v>
      </c>
      <c s="34" t="s">
        <v>4101</v>
      </c>
      <c s="34" t="s">
        <v>5220</v>
      </c>
      <c s="35" t="s">
        <v>5</v>
      </c>
      <c s="6" t="s">
        <v>5216</v>
      </c>
      <c s="36" t="s">
        <v>108</v>
      </c>
      <c s="37">
        <v>1</v>
      </c>
      <c s="36">
        <v>0</v>
      </c>
      <c s="36">
        <f>ROUND(G954*H954,6)</f>
      </c>
      <c r="L954" s="38">
        <v>0</v>
      </c>
      <c s="32">
        <f>ROUND(ROUND(L954,2)*ROUND(G954,3),2)</f>
      </c>
      <c s="36" t="s">
        <v>55</v>
      </c>
      <c>
        <f>(M954*21)/100</f>
      </c>
      <c t="s">
        <v>28</v>
      </c>
    </row>
    <row r="955" spans="1:5" ht="12.75">
      <c r="A955" s="35" t="s">
        <v>56</v>
      </c>
      <c r="E955" s="39" t="s">
        <v>5216</v>
      </c>
    </row>
    <row r="956" spans="1:5" ht="12.75">
      <c r="A956" s="35" t="s">
        <v>57</v>
      </c>
      <c r="E956" s="40" t="s">
        <v>5</v>
      </c>
    </row>
    <row r="957" spans="1:5" ht="12.75">
      <c r="A957" t="s">
        <v>58</v>
      </c>
      <c r="E957" s="39" t="s">
        <v>5</v>
      </c>
    </row>
    <row r="958" spans="1:16" ht="12.75">
      <c r="A958" t="s">
        <v>50</v>
      </c>
      <c s="34" t="s">
        <v>4105</v>
      </c>
      <c s="34" t="s">
        <v>5221</v>
      </c>
      <c s="35" t="s">
        <v>5</v>
      </c>
      <c s="6" t="s">
        <v>5054</v>
      </c>
      <c s="36" t="s">
        <v>108</v>
      </c>
      <c s="37">
        <v>1</v>
      </c>
      <c s="36">
        <v>0</v>
      </c>
      <c s="36">
        <f>ROUND(G958*H958,6)</f>
      </c>
      <c r="L958" s="38">
        <v>0</v>
      </c>
      <c s="32">
        <f>ROUND(ROUND(L958,2)*ROUND(G958,3),2)</f>
      </c>
      <c s="36" t="s">
        <v>55</v>
      </c>
      <c>
        <f>(M958*21)/100</f>
      </c>
      <c t="s">
        <v>28</v>
      </c>
    </row>
    <row r="959" spans="1:5" ht="12.75">
      <c r="A959" s="35" t="s">
        <v>56</v>
      </c>
      <c r="E959" s="39" t="s">
        <v>5054</v>
      </c>
    </row>
    <row r="960" spans="1:5" ht="12.75">
      <c r="A960" s="35" t="s">
        <v>57</v>
      </c>
      <c r="E960" s="40" t="s">
        <v>5</v>
      </c>
    </row>
    <row r="961" spans="1:5" ht="12.75">
      <c r="A961" t="s">
        <v>58</v>
      </c>
      <c r="E961" s="39" t="s">
        <v>5</v>
      </c>
    </row>
    <row r="962" spans="1:16" ht="12.75">
      <c r="A962" t="s">
        <v>50</v>
      </c>
      <c s="34" t="s">
        <v>4108</v>
      </c>
      <c s="34" t="s">
        <v>5222</v>
      </c>
      <c s="35" t="s">
        <v>5</v>
      </c>
      <c s="6" t="s">
        <v>5216</v>
      </c>
      <c s="36" t="s">
        <v>108</v>
      </c>
      <c s="37">
        <v>1</v>
      </c>
      <c s="36">
        <v>0</v>
      </c>
      <c s="36">
        <f>ROUND(G962*H962,6)</f>
      </c>
      <c r="L962" s="38">
        <v>0</v>
      </c>
      <c s="32">
        <f>ROUND(ROUND(L962,2)*ROUND(G962,3),2)</f>
      </c>
      <c s="36" t="s">
        <v>55</v>
      </c>
      <c>
        <f>(M962*21)/100</f>
      </c>
      <c t="s">
        <v>28</v>
      </c>
    </row>
    <row r="963" spans="1:5" ht="12.75">
      <c r="A963" s="35" t="s">
        <v>56</v>
      </c>
      <c r="E963" s="39" t="s">
        <v>5216</v>
      </c>
    </row>
    <row r="964" spans="1:5" ht="12.75">
      <c r="A964" s="35" t="s">
        <v>57</v>
      </c>
      <c r="E964" s="40" t="s">
        <v>5</v>
      </c>
    </row>
    <row r="965" spans="1:5" ht="12.75">
      <c r="A965" t="s">
        <v>58</v>
      </c>
      <c r="E965" s="39" t="s">
        <v>5</v>
      </c>
    </row>
    <row r="966" spans="1:16" ht="12.75">
      <c r="A966" t="s">
        <v>50</v>
      </c>
      <c s="34" t="s">
        <v>4111</v>
      </c>
      <c s="34" t="s">
        <v>5223</v>
      </c>
      <c s="35" t="s">
        <v>5</v>
      </c>
      <c s="6" t="s">
        <v>5054</v>
      </c>
      <c s="36" t="s">
        <v>108</v>
      </c>
      <c s="37">
        <v>1</v>
      </c>
      <c s="36">
        <v>0</v>
      </c>
      <c s="36">
        <f>ROUND(G966*H966,6)</f>
      </c>
      <c r="L966" s="38">
        <v>0</v>
      </c>
      <c s="32">
        <f>ROUND(ROUND(L966,2)*ROUND(G966,3),2)</f>
      </c>
      <c s="36" t="s">
        <v>55</v>
      </c>
      <c>
        <f>(M966*21)/100</f>
      </c>
      <c t="s">
        <v>28</v>
      </c>
    </row>
    <row r="967" spans="1:5" ht="12.75">
      <c r="A967" s="35" t="s">
        <v>56</v>
      </c>
      <c r="E967" s="39" t="s">
        <v>5054</v>
      </c>
    </row>
    <row r="968" spans="1:5" ht="12.75">
      <c r="A968" s="35" t="s">
        <v>57</v>
      </c>
      <c r="E968" s="40" t="s">
        <v>5</v>
      </c>
    </row>
    <row r="969" spans="1:5" ht="12.75">
      <c r="A969" t="s">
        <v>58</v>
      </c>
      <c r="E969" s="39" t="s">
        <v>5</v>
      </c>
    </row>
    <row r="970" spans="1:16" ht="12.75">
      <c r="A970" t="s">
        <v>50</v>
      </c>
      <c s="34" t="s">
        <v>4115</v>
      </c>
      <c s="34" t="s">
        <v>5224</v>
      </c>
      <c s="35" t="s">
        <v>5</v>
      </c>
      <c s="6" t="s">
        <v>4930</v>
      </c>
      <c s="36" t="s">
        <v>108</v>
      </c>
      <c s="37">
        <v>4</v>
      </c>
      <c s="36">
        <v>0</v>
      </c>
      <c s="36">
        <f>ROUND(G970*H970,6)</f>
      </c>
      <c r="L970" s="38">
        <v>0</v>
      </c>
      <c s="32">
        <f>ROUND(ROUND(L970,2)*ROUND(G970,3),2)</f>
      </c>
      <c s="36" t="s">
        <v>55</v>
      </c>
      <c>
        <f>(M970*21)/100</f>
      </c>
      <c t="s">
        <v>28</v>
      </c>
    </row>
    <row r="971" spans="1:5" ht="12.75">
      <c r="A971" s="35" t="s">
        <v>56</v>
      </c>
      <c r="E971" s="39" t="s">
        <v>4930</v>
      </c>
    </row>
    <row r="972" spans="1:5" ht="12.75">
      <c r="A972" s="35" t="s">
        <v>57</v>
      </c>
      <c r="E972" s="40" t="s">
        <v>5</v>
      </c>
    </row>
    <row r="973" spans="1:5" ht="12.75">
      <c r="A973" t="s">
        <v>58</v>
      </c>
      <c r="E973" s="39" t="s">
        <v>5</v>
      </c>
    </row>
    <row r="974" spans="1:16" ht="12.75">
      <c r="A974" t="s">
        <v>50</v>
      </c>
      <c s="34" t="s">
        <v>4118</v>
      </c>
      <c s="34" t="s">
        <v>5225</v>
      </c>
      <c s="35" t="s">
        <v>5</v>
      </c>
      <c s="6" t="s">
        <v>4938</v>
      </c>
      <c s="36" t="s">
        <v>4909</v>
      </c>
      <c s="37">
        <v>4</v>
      </c>
      <c s="36">
        <v>0</v>
      </c>
      <c s="36">
        <f>ROUND(G974*H974,6)</f>
      </c>
      <c r="L974" s="38">
        <v>0</v>
      </c>
      <c s="32">
        <f>ROUND(ROUND(L974,2)*ROUND(G974,3),2)</f>
      </c>
      <c s="36" t="s">
        <v>55</v>
      </c>
      <c>
        <f>(M974*21)/100</f>
      </c>
      <c t="s">
        <v>28</v>
      </c>
    </row>
    <row r="975" spans="1:5" ht="12.75">
      <c r="A975" s="35" t="s">
        <v>56</v>
      </c>
      <c r="E975" s="39" t="s">
        <v>4938</v>
      </c>
    </row>
    <row r="976" spans="1:5" ht="12.75">
      <c r="A976" s="35" t="s">
        <v>57</v>
      </c>
      <c r="E976" s="40" t="s">
        <v>5</v>
      </c>
    </row>
    <row r="977" spans="1:5" ht="12.75">
      <c r="A977" t="s">
        <v>58</v>
      </c>
      <c r="E977" s="39" t="s">
        <v>5</v>
      </c>
    </row>
    <row r="978" spans="1:16" ht="12.75">
      <c r="A978" t="s">
        <v>50</v>
      </c>
      <c s="34" t="s">
        <v>4121</v>
      </c>
      <c s="34" t="s">
        <v>5226</v>
      </c>
      <c s="35" t="s">
        <v>5</v>
      </c>
      <c s="6" t="s">
        <v>4940</v>
      </c>
      <c s="36" t="s">
        <v>4909</v>
      </c>
      <c s="37">
        <v>69</v>
      </c>
      <c s="36">
        <v>0</v>
      </c>
      <c s="36">
        <f>ROUND(G978*H978,6)</f>
      </c>
      <c r="L978" s="38">
        <v>0</v>
      </c>
      <c s="32">
        <f>ROUND(ROUND(L978,2)*ROUND(G978,3),2)</f>
      </c>
      <c s="36" t="s">
        <v>55</v>
      </c>
      <c>
        <f>(M978*21)/100</f>
      </c>
      <c t="s">
        <v>28</v>
      </c>
    </row>
    <row r="979" spans="1:5" ht="12.75">
      <c r="A979" s="35" t="s">
        <v>56</v>
      </c>
      <c r="E979" s="39" t="s">
        <v>4940</v>
      </c>
    </row>
    <row r="980" spans="1:5" ht="12.75">
      <c r="A980" s="35" t="s">
        <v>57</v>
      </c>
      <c r="E980" s="40" t="s">
        <v>5</v>
      </c>
    </row>
    <row r="981" spans="1:5" ht="12.75">
      <c r="A981" t="s">
        <v>58</v>
      </c>
      <c r="E981" s="39" t="s">
        <v>5</v>
      </c>
    </row>
    <row r="982" spans="1:16" ht="12.75">
      <c r="A982" t="s">
        <v>50</v>
      </c>
      <c s="34" t="s">
        <v>4125</v>
      </c>
      <c s="34" t="s">
        <v>5227</v>
      </c>
      <c s="35" t="s">
        <v>5</v>
      </c>
      <c s="6" t="s">
        <v>4948</v>
      </c>
      <c s="36" t="s">
        <v>74</v>
      </c>
      <c s="37">
        <v>3</v>
      </c>
      <c s="36">
        <v>0</v>
      </c>
      <c s="36">
        <f>ROUND(G982*H982,6)</f>
      </c>
      <c r="L982" s="38">
        <v>0</v>
      </c>
      <c s="32">
        <f>ROUND(ROUND(L982,2)*ROUND(G982,3),2)</f>
      </c>
      <c s="36" t="s">
        <v>55</v>
      </c>
      <c>
        <f>(M982*21)/100</f>
      </c>
      <c t="s">
        <v>28</v>
      </c>
    </row>
    <row r="983" spans="1:5" ht="12.75">
      <c r="A983" s="35" t="s">
        <v>56</v>
      </c>
      <c r="E983" s="39" t="s">
        <v>4948</v>
      </c>
    </row>
    <row r="984" spans="1:5" ht="12.75">
      <c r="A984" s="35" t="s">
        <v>57</v>
      </c>
      <c r="E984" s="40" t="s">
        <v>5</v>
      </c>
    </row>
    <row r="985" spans="1:5" ht="12.75">
      <c r="A985" t="s">
        <v>58</v>
      </c>
      <c r="E985" s="39" t="s">
        <v>5</v>
      </c>
    </row>
    <row r="986" spans="1:16" ht="25.5">
      <c r="A986" t="s">
        <v>50</v>
      </c>
      <c s="34" t="s">
        <v>4129</v>
      </c>
      <c s="34" t="s">
        <v>5228</v>
      </c>
      <c s="35" t="s">
        <v>5</v>
      </c>
      <c s="6" t="s">
        <v>4952</v>
      </c>
      <c s="36" t="s">
        <v>124</v>
      </c>
      <c s="37">
        <v>1</v>
      </c>
      <c s="36">
        <v>0</v>
      </c>
      <c s="36">
        <f>ROUND(G986*H986,6)</f>
      </c>
      <c r="L986" s="38">
        <v>0</v>
      </c>
      <c s="32">
        <f>ROUND(ROUND(L986,2)*ROUND(G986,3),2)</f>
      </c>
      <c s="36" t="s">
        <v>55</v>
      </c>
      <c>
        <f>(M986*21)/100</f>
      </c>
      <c t="s">
        <v>28</v>
      </c>
    </row>
    <row r="987" spans="1:5" ht="51">
      <c r="A987" s="35" t="s">
        <v>56</v>
      </c>
      <c r="E987" s="39" t="s">
        <v>4953</v>
      </c>
    </row>
    <row r="988" spans="1:5" ht="12.75">
      <c r="A988" s="35" t="s">
        <v>57</v>
      </c>
      <c r="E988" s="40" t="s">
        <v>5</v>
      </c>
    </row>
    <row r="989" spans="1:5" ht="12.75">
      <c r="A989" t="s">
        <v>58</v>
      </c>
      <c r="E989" s="39" t="s">
        <v>5</v>
      </c>
    </row>
    <row r="990" spans="1:13" ht="12.75">
      <c r="A990" t="s">
        <v>47</v>
      </c>
      <c r="C990" s="31" t="s">
        <v>78</v>
      </c>
      <c r="E990" s="33" t="s">
        <v>5229</v>
      </c>
      <c r="J990" s="32">
        <f>0</f>
      </c>
      <c s="32">
        <f>0</f>
      </c>
      <c s="32">
        <f>0+L991+L995+L999</f>
      </c>
      <c s="32">
        <f>0+M991+M995+M999</f>
      </c>
    </row>
    <row r="991" spans="1:16" ht="12.75">
      <c r="A991" t="s">
        <v>50</v>
      </c>
      <c s="34" t="s">
        <v>4132</v>
      </c>
      <c s="34" t="s">
        <v>5230</v>
      </c>
      <c s="35" t="s">
        <v>5</v>
      </c>
      <c s="6" t="s">
        <v>5231</v>
      </c>
      <c s="36" t="s">
        <v>108</v>
      </c>
      <c s="37">
        <v>1</v>
      </c>
      <c s="36">
        <v>0</v>
      </c>
      <c s="36">
        <f>ROUND(G991*H991,6)</f>
      </c>
      <c r="L991" s="38">
        <v>0</v>
      </c>
      <c s="32">
        <f>ROUND(ROUND(L991,2)*ROUND(G991,3),2)</f>
      </c>
      <c s="36" t="s">
        <v>55</v>
      </c>
      <c>
        <f>(M991*21)/100</f>
      </c>
      <c t="s">
        <v>28</v>
      </c>
    </row>
    <row r="992" spans="1:5" ht="12.75">
      <c r="A992" s="35" t="s">
        <v>56</v>
      </c>
      <c r="E992" s="39" t="s">
        <v>5231</v>
      </c>
    </row>
    <row r="993" spans="1:5" ht="12.75">
      <c r="A993" s="35" t="s">
        <v>57</v>
      </c>
      <c r="E993" s="40" t="s">
        <v>5</v>
      </c>
    </row>
    <row r="994" spans="1:5" ht="12.75">
      <c r="A994" t="s">
        <v>58</v>
      </c>
      <c r="E994" s="39" t="s">
        <v>5</v>
      </c>
    </row>
    <row r="995" spans="1:16" ht="12.75">
      <c r="A995" t="s">
        <v>50</v>
      </c>
      <c s="34" t="s">
        <v>4136</v>
      </c>
      <c s="34" t="s">
        <v>5232</v>
      </c>
      <c s="35" t="s">
        <v>5</v>
      </c>
      <c s="6" t="s">
        <v>5233</v>
      </c>
      <c s="36" t="s">
        <v>108</v>
      </c>
      <c s="37">
        <v>1</v>
      </c>
      <c s="36">
        <v>0</v>
      </c>
      <c s="36">
        <f>ROUND(G995*H995,6)</f>
      </c>
      <c r="L995" s="38">
        <v>0</v>
      </c>
      <c s="32">
        <f>ROUND(ROUND(L995,2)*ROUND(G995,3),2)</f>
      </c>
      <c s="36" t="s">
        <v>55</v>
      </c>
      <c>
        <f>(M995*21)/100</f>
      </c>
      <c t="s">
        <v>28</v>
      </c>
    </row>
    <row r="996" spans="1:5" ht="12.75">
      <c r="A996" s="35" t="s">
        <v>56</v>
      </c>
      <c r="E996" s="39" t="s">
        <v>5233</v>
      </c>
    </row>
    <row r="997" spans="1:5" ht="12.75">
      <c r="A997" s="35" t="s">
        <v>57</v>
      </c>
      <c r="E997" s="40" t="s">
        <v>5</v>
      </c>
    </row>
    <row r="998" spans="1:5" ht="12.75">
      <c r="A998" t="s">
        <v>58</v>
      </c>
      <c r="E998" s="39" t="s">
        <v>5</v>
      </c>
    </row>
    <row r="999" spans="1:16" ht="12.75">
      <c r="A999" t="s">
        <v>50</v>
      </c>
      <c s="34" t="s">
        <v>4139</v>
      </c>
      <c s="34" t="s">
        <v>5234</v>
      </c>
      <c s="35" t="s">
        <v>5</v>
      </c>
      <c s="6" t="s">
        <v>5233</v>
      </c>
      <c s="36" t="s">
        <v>108</v>
      </c>
      <c s="37">
        <v>1</v>
      </c>
      <c s="36">
        <v>0</v>
      </c>
      <c s="36">
        <f>ROUND(G999*H999,6)</f>
      </c>
      <c r="L999" s="38">
        <v>0</v>
      </c>
      <c s="32">
        <f>ROUND(ROUND(L999,2)*ROUND(G999,3),2)</f>
      </c>
      <c s="36" t="s">
        <v>55</v>
      </c>
      <c>
        <f>(M999*21)/100</f>
      </c>
      <c t="s">
        <v>28</v>
      </c>
    </row>
    <row r="1000" spans="1:5" ht="12.75">
      <c r="A1000" s="35" t="s">
        <v>56</v>
      </c>
      <c r="E1000" s="39" t="s">
        <v>5233</v>
      </c>
    </row>
    <row r="1001" spans="1:5" ht="12.75">
      <c r="A1001" s="35" t="s">
        <v>57</v>
      </c>
      <c r="E1001" s="40" t="s">
        <v>5</v>
      </c>
    </row>
    <row r="1002" spans="1:5" ht="12.75">
      <c r="A1002" t="s">
        <v>58</v>
      </c>
      <c r="E10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COUNTIFS(L8:L738,"=0",A8:A738,"P")+COUNTIFS(L8:L738,"",A8:A738,"P")+SUM(Q8:Q738)</f>
      </c>
    </row>
    <row r="8" spans="1:13" ht="12.75">
      <c r="A8" t="s">
        <v>45</v>
      </c>
      <c r="C8" s="28" t="s">
        <v>5237</v>
      </c>
      <c r="E8" s="30" t="s">
        <v>5236</v>
      </c>
      <c r="J8" s="29">
        <f>0+J9+J34+J39+J108+J181+J274+J467+J656+J669+J690+J703+J720+J733</f>
      </c>
      <c s="29">
        <f>0+K9+K34+K39+K108+K181+K274+K467+K656+K669+K690+K703+K720+K733</f>
      </c>
      <c s="29">
        <f>0+L9+L34+L39+L108+L181+L274+L467+L656+L669+L690+L703+L720+L733</f>
      </c>
      <c s="29">
        <f>0+M9+M34+M39+M108+M181+M274+M467+M656+M669+M690+M703+M720+M733</f>
      </c>
    </row>
    <row r="9" spans="1:13" ht="12.75">
      <c r="A9" t="s">
        <v>47</v>
      </c>
      <c r="C9" s="31" t="s">
        <v>51</v>
      </c>
      <c r="E9" s="33" t="s">
        <v>438</v>
      </c>
      <c r="J9" s="32">
        <f>0</f>
      </c>
      <c s="32">
        <f>0</f>
      </c>
      <c s="32">
        <f>0+L10+L14+L18+L22+L26+L30</f>
      </c>
      <c s="32">
        <f>0+M10+M14+M18+M22+M26+M30</f>
      </c>
    </row>
    <row r="10" spans="1:16" ht="25.5">
      <c r="A10" t="s">
        <v>50</v>
      </c>
      <c s="34" t="s">
        <v>51</v>
      </c>
      <c s="34" t="s">
        <v>5238</v>
      </c>
      <c s="35" t="s">
        <v>5</v>
      </c>
      <c s="6" t="s">
        <v>5239</v>
      </c>
      <c s="36" t="s">
        <v>445</v>
      </c>
      <c s="37">
        <v>110.88</v>
      </c>
      <c s="36">
        <v>0</v>
      </c>
      <c s="36">
        <f>ROUND(G10*H10,6)</f>
      </c>
      <c r="L10" s="38">
        <v>0</v>
      </c>
      <c s="32">
        <f>ROUND(ROUND(L10,2)*ROUND(G10,3),2)</f>
      </c>
      <c s="36" t="s">
        <v>184</v>
      </c>
      <c>
        <f>(M10*21)/100</f>
      </c>
      <c t="s">
        <v>28</v>
      </c>
    </row>
    <row r="11" spans="1:5" ht="38.25">
      <c r="A11" s="35" t="s">
        <v>56</v>
      </c>
      <c r="E11" s="39" t="s">
        <v>5240</v>
      </c>
    </row>
    <row r="12" spans="1:5" ht="25.5">
      <c r="A12" s="35" t="s">
        <v>57</v>
      </c>
      <c r="E12" s="40" t="s">
        <v>5241</v>
      </c>
    </row>
    <row r="13" spans="1:5" ht="12.75">
      <c r="A13" t="s">
        <v>58</v>
      </c>
      <c r="E13" s="39" t="s">
        <v>5</v>
      </c>
    </row>
    <row r="14" spans="1:16" ht="25.5">
      <c r="A14" t="s">
        <v>50</v>
      </c>
      <c s="34" t="s">
        <v>26</v>
      </c>
      <c s="34" t="s">
        <v>456</v>
      </c>
      <c s="35" t="s">
        <v>5</v>
      </c>
      <c s="6" t="s">
        <v>457</v>
      </c>
      <c s="36" t="s">
        <v>445</v>
      </c>
      <c s="37">
        <v>43.89</v>
      </c>
      <c s="36">
        <v>0</v>
      </c>
      <c s="36">
        <f>ROUND(G14*H14,6)</f>
      </c>
      <c r="L14" s="38">
        <v>0</v>
      </c>
      <c s="32">
        <f>ROUND(ROUND(L14,2)*ROUND(G14,3),2)</f>
      </c>
      <c s="36" t="s">
        <v>184</v>
      </c>
      <c>
        <f>(M14*21)/100</f>
      </c>
      <c t="s">
        <v>28</v>
      </c>
    </row>
    <row r="15" spans="1:5" ht="25.5">
      <c r="A15" s="35" t="s">
        <v>56</v>
      </c>
      <c r="E15" s="39" t="s">
        <v>457</v>
      </c>
    </row>
    <row r="16" spans="1:5" ht="12.75">
      <c r="A16" s="35" t="s">
        <v>57</v>
      </c>
      <c r="E16" s="40" t="s">
        <v>5</v>
      </c>
    </row>
    <row r="17" spans="1:5" ht="12.75">
      <c r="A17" t="s">
        <v>58</v>
      </c>
      <c r="E17" s="39" t="s">
        <v>5</v>
      </c>
    </row>
    <row r="18" spans="1:16" ht="25.5">
      <c r="A18" t="s">
        <v>50</v>
      </c>
      <c s="34" t="s">
        <v>66</v>
      </c>
      <c s="34" t="s">
        <v>459</v>
      </c>
      <c s="35" t="s">
        <v>5</v>
      </c>
      <c s="6" t="s">
        <v>460</v>
      </c>
      <c s="36" t="s">
        <v>445</v>
      </c>
      <c s="37">
        <v>43.89</v>
      </c>
      <c s="36">
        <v>0</v>
      </c>
      <c s="36">
        <f>ROUND(G18*H18,6)</f>
      </c>
      <c r="L18" s="38">
        <v>0</v>
      </c>
      <c s="32">
        <f>ROUND(ROUND(L18,2)*ROUND(G18,3),2)</f>
      </c>
      <c s="36" t="s">
        <v>184</v>
      </c>
      <c>
        <f>(M18*21)/100</f>
      </c>
      <c t="s">
        <v>28</v>
      </c>
    </row>
    <row r="19" spans="1:5" ht="25.5">
      <c r="A19" s="35" t="s">
        <v>56</v>
      </c>
      <c r="E19" s="39" t="s">
        <v>460</v>
      </c>
    </row>
    <row r="20" spans="1:5" ht="12.75">
      <c r="A20" s="35" t="s">
        <v>57</v>
      </c>
      <c r="E20" s="40" t="s">
        <v>5</v>
      </c>
    </row>
    <row r="21" spans="1:5" ht="12.75">
      <c r="A21" t="s">
        <v>58</v>
      </c>
      <c r="E21" s="39" t="s">
        <v>5</v>
      </c>
    </row>
    <row r="22" spans="1:16" ht="25.5">
      <c r="A22" t="s">
        <v>50</v>
      </c>
      <c s="34" t="s">
        <v>27</v>
      </c>
      <c s="34" t="s">
        <v>461</v>
      </c>
      <c s="35" t="s">
        <v>5</v>
      </c>
      <c s="6" t="s">
        <v>462</v>
      </c>
      <c s="36" t="s">
        <v>445</v>
      </c>
      <c s="37">
        <v>66.99</v>
      </c>
      <c s="36">
        <v>0</v>
      </c>
      <c s="36">
        <f>ROUND(G22*H22,6)</f>
      </c>
      <c r="L22" s="38">
        <v>0</v>
      </c>
      <c s="32">
        <f>ROUND(ROUND(L22,2)*ROUND(G22,3),2)</f>
      </c>
      <c s="36" t="s">
        <v>184</v>
      </c>
      <c>
        <f>(M22*21)/100</f>
      </c>
      <c t="s">
        <v>28</v>
      </c>
    </row>
    <row r="23" spans="1:5" ht="25.5">
      <c r="A23" s="35" t="s">
        <v>56</v>
      </c>
      <c r="E23" s="39" t="s">
        <v>462</v>
      </c>
    </row>
    <row r="24" spans="1:5" ht="51">
      <c r="A24" s="35" t="s">
        <v>57</v>
      </c>
      <c r="E24" s="40" t="s">
        <v>5242</v>
      </c>
    </row>
    <row r="25" spans="1:5" ht="12.75">
      <c r="A25" t="s">
        <v>58</v>
      </c>
      <c r="E25" s="39" t="s">
        <v>5</v>
      </c>
    </row>
    <row r="26" spans="1:16" ht="25.5">
      <c r="A26" t="s">
        <v>50</v>
      </c>
      <c s="34" t="s">
        <v>71</v>
      </c>
      <c s="34" t="s">
        <v>464</v>
      </c>
      <c s="35" t="s">
        <v>5</v>
      </c>
      <c s="6" t="s">
        <v>465</v>
      </c>
      <c s="36" t="s">
        <v>445</v>
      </c>
      <c s="37">
        <v>34.65</v>
      </c>
      <c s="36">
        <v>0</v>
      </c>
      <c s="36">
        <f>ROUND(G26*H26,6)</f>
      </c>
      <c r="L26" s="38">
        <v>0</v>
      </c>
      <c s="32">
        <f>ROUND(ROUND(L26,2)*ROUND(G26,3),2)</f>
      </c>
      <c s="36" t="s">
        <v>184</v>
      </c>
      <c>
        <f>(M26*21)/100</f>
      </c>
      <c t="s">
        <v>28</v>
      </c>
    </row>
    <row r="27" spans="1:5" ht="38.25">
      <c r="A27" s="35" t="s">
        <v>56</v>
      </c>
      <c r="E27" s="39" t="s">
        <v>466</v>
      </c>
    </row>
    <row r="28" spans="1:5" ht="25.5">
      <c r="A28" s="35" t="s">
        <v>57</v>
      </c>
      <c r="E28" s="40" t="s">
        <v>5243</v>
      </c>
    </row>
    <row r="29" spans="1:5" ht="12.75">
      <c r="A29" t="s">
        <v>58</v>
      </c>
      <c r="E29" s="39" t="s">
        <v>5</v>
      </c>
    </row>
    <row r="30" spans="1:16" ht="12.75">
      <c r="A30" t="s">
        <v>50</v>
      </c>
      <c s="34" t="s">
        <v>75</v>
      </c>
      <c s="34" t="s">
        <v>5244</v>
      </c>
      <c s="35" t="s">
        <v>5</v>
      </c>
      <c s="6" t="s">
        <v>5245</v>
      </c>
      <c s="36" t="s">
        <v>470</v>
      </c>
      <c s="37">
        <v>69.3</v>
      </c>
      <c s="36">
        <v>0</v>
      </c>
      <c s="36">
        <f>ROUND(G30*H30,6)</f>
      </c>
      <c r="L30" s="38">
        <v>0</v>
      </c>
      <c s="32">
        <f>ROUND(ROUND(L30,2)*ROUND(G30,3),2)</f>
      </c>
      <c s="36" t="s">
        <v>184</v>
      </c>
      <c>
        <f>(M30*21)/100</f>
      </c>
      <c t="s">
        <v>28</v>
      </c>
    </row>
    <row r="31" spans="1:5" ht="12.75">
      <c r="A31" s="35" t="s">
        <v>56</v>
      </c>
      <c r="E31" s="39" t="s">
        <v>5245</v>
      </c>
    </row>
    <row r="32" spans="1:5" ht="25.5">
      <c r="A32" s="35" t="s">
        <v>57</v>
      </c>
      <c r="E32" s="40" t="s">
        <v>5246</v>
      </c>
    </row>
    <row r="33" spans="1:5" ht="12.75">
      <c r="A33" t="s">
        <v>58</v>
      </c>
      <c r="E33" s="39" t="s">
        <v>5</v>
      </c>
    </row>
    <row r="34" spans="1:13" ht="12.75">
      <c r="A34" t="s">
        <v>47</v>
      </c>
      <c r="C34" s="31" t="s">
        <v>63</v>
      </c>
      <c r="E34" s="33" t="s">
        <v>472</v>
      </c>
      <c r="J34" s="32">
        <f>0</f>
      </c>
      <c s="32">
        <f>0</f>
      </c>
      <c s="32">
        <f>0+L35</f>
      </c>
      <c s="32">
        <f>0+M35</f>
      </c>
    </row>
    <row r="35" spans="1:16" ht="25.5">
      <c r="A35" t="s">
        <v>50</v>
      </c>
      <c s="34" t="s">
        <v>78</v>
      </c>
      <c s="34" t="s">
        <v>5247</v>
      </c>
      <c s="35" t="s">
        <v>5</v>
      </c>
      <c s="6" t="s">
        <v>5248</v>
      </c>
      <c s="36" t="s">
        <v>445</v>
      </c>
      <c s="37">
        <v>9.24</v>
      </c>
      <c s="36">
        <v>0</v>
      </c>
      <c s="36">
        <f>ROUND(G35*H35,6)</f>
      </c>
      <c r="L35" s="38">
        <v>0</v>
      </c>
      <c s="32">
        <f>ROUND(ROUND(L35,2)*ROUND(G35,3),2)</f>
      </c>
      <c s="36" t="s">
        <v>184</v>
      </c>
      <c>
        <f>(M35*21)/100</f>
      </c>
      <c t="s">
        <v>28</v>
      </c>
    </row>
    <row r="36" spans="1:5" ht="25.5">
      <c r="A36" s="35" t="s">
        <v>56</v>
      </c>
      <c r="E36" s="39" t="s">
        <v>5248</v>
      </c>
    </row>
    <row r="37" spans="1:5" ht="25.5">
      <c r="A37" s="35" t="s">
        <v>57</v>
      </c>
      <c r="E37" s="40" t="s">
        <v>5249</v>
      </c>
    </row>
    <row r="38" spans="1:5" ht="12.75">
      <c r="A38" t="s">
        <v>58</v>
      </c>
      <c r="E38" s="39" t="s">
        <v>5</v>
      </c>
    </row>
    <row r="39" spans="1:13" ht="12.75">
      <c r="A39" t="s">
        <v>47</v>
      </c>
      <c r="C39" s="31" t="s">
        <v>1255</v>
      </c>
      <c r="E39" s="33" t="s">
        <v>1256</v>
      </c>
      <c r="J39" s="32">
        <f>0</f>
      </c>
      <c s="32">
        <f>0</f>
      </c>
      <c s="32">
        <f>0+L40+L44+L48+L52+L56+L60+L64+L68+L72+L76+L80+L84+L88+L92+L96+L100+L104</f>
      </c>
      <c s="32">
        <f>0+M40+M44+M48+M52+M56+M60+M64+M68+M72+M76+M80+M84+M88+M92+M96+M100+M104</f>
      </c>
    </row>
    <row r="40" spans="1:16" ht="25.5">
      <c r="A40" t="s">
        <v>50</v>
      </c>
      <c s="34" t="s">
        <v>109</v>
      </c>
      <c s="34" t="s">
        <v>5250</v>
      </c>
      <c s="35" t="s">
        <v>5</v>
      </c>
      <c s="6" t="s">
        <v>5251</v>
      </c>
      <c s="36" t="s">
        <v>74</v>
      </c>
      <c s="37">
        <v>14</v>
      </c>
      <c s="36">
        <v>0</v>
      </c>
      <c s="36">
        <f>ROUND(G40*H40,6)</f>
      </c>
      <c r="L40" s="38">
        <v>0</v>
      </c>
      <c s="32">
        <f>ROUND(ROUND(L40,2)*ROUND(G40,3),2)</f>
      </c>
      <c s="36" t="s">
        <v>184</v>
      </c>
      <c>
        <f>(M40*21)/100</f>
      </c>
      <c t="s">
        <v>28</v>
      </c>
    </row>
    <row r="41" spans="1:5" ht="38.25">
      <c r="A41" s="35" t="s">
        <v>56</v>
      </c>
      <c r="E41" s="39" t="s">
        <v>5252</v>
      </c>
    </row>
    <row r="42" spans="1:5" ht="12.75">
      <c r="A42" s="35" t="s">
        <v>57</v>
      </c>
      <c r="E42" s="40" t="s">
        <v>5</v>
      </c>
    </row>
    <row r="43" spans="1:5" ht="12.75">
      <c r="A43" t="s">
        <v>58</v>
      </c>
      <c r="E43" s="39" t="s">
        <v>5</v>
      </c>
    </row>
    <row r="44" spans="1:16" ht="25.5">
      <c r="A44" t="s">
        <v>50</v>
      </c>
      <c s="34" t="s">
        <v>112</v>
      </c>
      <c s="34" t="s">
        <v>5253</v>
      </c>
      <c s="35" t="s">
        <v>5</v>
      </c>
      <c s="6" t="s">
        <v>5254</v>
      </c>
      <c s="36" t="s">
        <v>74</v>
      </c>
      <c s="37">
        <v>14.7</v>
      </c>
      <c s="36">
        <v>0</v>
      </c>
      <c s="36">
        <f>ROUND(G44*H44,6)</f>
      </c>
      <c r="L44" s="38">
        <v>0</v>
      </c>
      <c s="32">
        <f>ROUND(ROUND(L44,2)*ROUND(G44,3),2)</f>
      </c>
      <c s="36" t="s">
        <v>184</v>
      </c>
      <c>
        <f>(M44*21)/100</f>
      </c>
      <c t="s">
        <v>28</v>
      </c>
    </row>
    <row r="45" spans="1:5" ht="25.5">
      <c r="A45" s="35" t="s">
        <v>56</v>
      </c>
      <c r="E45" s="39" t="s">
        <v>5254</v>
      </c>
    </row>
    <row r="46" spans="1:5" ht="25.5">
      <c r="A46" s="35" t="s">
        <v>57</v>
      </c>
      <c r="E46" s="40" t="s">
        <v>5255</v>
      </c>
    </row>
    <row r="47" spans="1:5" ht="12.75">
      <c r="A47" t="s">
        <v>58</v>
      </c>
      <c r="E47" s="39" t="s">
        <v>5</v>
      </c>
    </row>
    <row r="48" spans="1:16" ht="25.5">
      <c r="A48" t="s">
        <v>50</v>
      </c>
      <c s="34" t="s">
        <v>115</v>
      </c>
      <c s="34" t="s">
        <v>4355</v>
      </c>
      <c s="35" t="s">
        <v>5</v>
      </c>
      <c s="6" t="s">
        <v>4356</v>
      </c>
      <c s="36" t="s">
        <v>93</v>
      </c>
      <c s="37">
        <v>1798</v>
      </c>
      <c s="36">
        <v>0</v>
      </c>
      <c s="36">
        <f>ROUND(G48*H48,6)</f>
      </c>
      <c r="L48" s="38">
        <v>0</v>
      </c>
      <c s="32">
        <f>ROUND(ROUND(L48,2)*ROUND(G48,3),2)</f>
      </c>
      <c s="36" t="s">
        <v>184</v>
      </c>
      <c>
        <f>(M48*21)/100</f>
      </c>
      <c t="s">
        <v>28</v>
      </c>
    </row>
    <row r="49" spans="1:5" ht="51">
      <c r="A49" s="35" t="s">
        <v>56</v>
      </c>
      <c r="E49" s="39" t="s">
        <v>4357</v>
      </c>
    </row>
    <row r="50" spans="1:5" ht="38.25">
      <c r="A50" s="35" t="s">
        <v>57</v>
      </c>
      <c r="E50" s="40" t="s">
        <v>5256</v>
      </c>
    </row>
    <row r="51" spans="1:5" ht="12.75">
      <c r="A51" t="s">
        <v>58</v>
      </c>
      <c r="E51" s="39" t="s">
        <v>5</v>
      </c>
    </row>
    <row r="52" spans="1:16" ht="12.75">
      <c r="A52" t="s">
        <v>50</v>
      </c>
      <c s="34" t="s">
        <v>118</v>
      </c>
      <c s="34" t="s">
        <v>5257</v>
      </c>
      <c s="35" t="s">
        <v>5</v>
      </c>
      <c s="6" t="s">
        <v>5258</v>
      </c>
      <c s="36" t="s">
        <v>93</v>
      </c>
      <c s="37">
        <v>574.26</v>
      </c>
      <c s="36">
        <v>0</v>
      </c>
      <c s="36">
        <f>ROUND(G52*H52,6)</f>
      </c>
      <c r="L52" s="38">
        <v>0</v>
      </c>
      <c s="32">
        <f>ROUND(ROUND(L52,2)*ROUND(G52,3),2)</f>
      </c>
      <c s="36" t="s">
        <v>184</v>
      </c>
      <c>
        <f>(M52*21)/100</f>
      </c>
      <c t="s">
        <v>28</v>
      </c>
    </row>
    <row r="53" spans="1:5" ht="12.75">
      <c r="A53" s="35" t="s">
        <v>56</v>
      </c>
      <c r="E53" s="39" t="s">
        <v>5258</v>
      </c>
    </row>
    <row r="54" spans="1:5" ht="12.75">
      <c r="A54" s="35" t="s">
        <v>57</v>
      </c>
      <c r="E54" s="40" t="s">
        <v>5</v>
      </c>
    </row>
    <row r="55" spans="1:5" ht="12.75">
      <c r="A55" t="s">
        <v>58</v>
      </c>
      <c r="E55" s="39" t="s">
        <v>5</v>
      </c>
    </row>
    <row r="56" spans="1:16" ht="12.75">
      <c r="A56" t="s">
        <v>50</v>
      </c>
      <c s="34" t="s">
        <v>121</v>
      </c>
      <c s="34" t="s">
        <v>5259</v>
      </c>
      <c s="35" t="s">
        <v>5</v>
      </c>
      <c s="6" t="s">
        <v>5260</v>
      </c>
      <c s="36" t="s">
        <v>93</v>
      </c>
      <c s="37">
        <v>382.5</v>
      </c>
      <c s="36">
        <v>0</v>
      </c>
      <c s="36">
        <f>ROUND(G56*H56,6)</f>
      </c>
      <c r="L56" s="38">
        <v>0</v>
      </c>
      <c s="32">
        <f>ROUND(ROUND(L56,2)*ROUND(G56,3),2)</f>
      </c>
      <c s="36" t="s">
        <v>184</v>
      </c>
      <c>
        <f>(M56*21)/100</f>
      </c>
      <c t="s">
        <v>28</v>
      </c>
    </row>
    <row r="57" spans="1:5" ht="12.75">
      <c r="A57" s="35" t="s">
        <v>56</v>
      </c>
      <c r="E57" s="39" t="s">
        <v>5260</v>
      </c>
    </row>
    <row r="58" spans="1:5" ht="12.75">
      <c r="A58" s="35" t="s">
        <v>57</v>
      </c>
      <c r="E58" s="40" t="s">
        <v>5</v>
      </c>
    </row>
    <row r="59" spans="1:5" ht="12.75">
      <c r="A59" t="s">
        <v>58</v>
      </c>
      <c r="E59" s="39" t="s">
        <v>5</v>
      </c>
    </row>
    <row r="60" spans="1:16" ht="12.75">
      <c r="A60" t="s">
        <v>50</v>
      </c>
      <c s="34" t="s">
        <v>125</v>
      </c>
      <c s="34" t="s">
        <v>5261</v>
      </c>
      <c s="35" t="s">
        <v>5</v>
      </c>
      <c s="6" t="s">
        <v>5262</v>
      </c>
      <c s="36" t="s">
        <v>93</v>
      </c>
      <c s="37">
        <v>403.92</v>
      </c>
      <c s="36">
        <v>0</v>
      </c>
      <c s="36">
        <f>ROUND(G60*H60,6)</f>
      </c>
      <c r="L60" s="38">
        <v>0</v>
      </c>
      <c s="32">
        <f>ROUND(ROUND(L60,2)*ROUND(G60,3),2)</f>
      </c>
      <c s="36" t="s">
        <v>184</v>
      </c>
      <c>
        <f>(M60*21)/100</f>
      </c>
      <c t="s">
        <v>28</v>
      </c>
    </row>
    <row r="61" spans="1:5" ht="12.75">
      <c r="A61" s="35" t="s">
        <v>56</v>
      </c>
      <c r="E61" s="39" t="s">
        <v>5262</v>
      </c>
    </row>
    <row r="62" spans="1:5" ht="12.75">
      <c r="A62" s="35" t="s">
        <v>57</v>
      </c>
      <c r="E62" s="40" t="s">
        <v>5</v>
      </c>
    </row>
    <row r="63" spans="1:5" ht="12.75">
      <c r="A63" t="s">
        <v>58</v>
      </c>
      <c r="E63" s="39" t="s">
        <v>5</v>
      </c>
    </row>
    <row r="64" spans="1:16" ht="12.75">
      <c r="A64" t="s">
        <v>50</v>
      </c>
      <c s="34" t="s">
        <v>130</v>
      </c>
      <c s="34" t="s">
        <v>5263</v>
      </c>
      <c s="35" t="s">
        <v>5</v>
      </c>
      <c s="6" t="s">
        <v>5264</v>
      </c>
      <c s="36" t="s">
        <v>93</v>
      </c>
      <c s="37">
        <v>260.1</v>
      </c>
      <c s="36">
        <v>0</v>
      </c>
      <c s="36">
        <f>ROUND(G64*H64,6)</f>
      </c>
      <c r="L64" s="38">
        <v>0</v>
      </c>
      <c s="32">
        <f>ROUND(ROUND(L64,2)*ROUND(G64,3),2)</f>
      </c>
      <c s="36" t="s">
        <v>184</v>
      </c>
      <c>
        <f>(M64*21)/100</f>
      </c>
      <c t="s">
        <v>28</v>
      </c>
    </row>
    <row r="65" spans="1:5" ht="12.75">
      <c r="A65" s="35" t="s">
        <v>56</v>
      </c>
      <c r="E65" s="39" t="s">
        <v>5264</v>
      </c>
    </row>
    <row r="66" spans="1:5" ht="12.75">
      <c r="A66" s="35" t="s">
        <v>57</v>
      </c>
      <c r="E66" s="40" t="s">
        <v>5</v>
      </c>
    </row>
    <row r="67" spans="1:5" ht="12.75">
      <c r="A67" t="s">
        <v>58</v>
      </c>
      <c r="E67" s="39" t="s">
        <v>5</v>
      </c>
    </row>
    <row r="68" spans="1:16" ht="12.75">
      <c r="A68" t="s">
        <v>50</v>
      </c>
      <c s="34" t="s">
        <v>133</v>
      </c>
      <c s="34" t="s">
        <v>5265</v>
      </c>
      <c s="35" t="s">
        <v>5</v>
      </c>
      <c s="6" t="s">
        <v>5266</v>
      </c>
      <c s="36" t="s">
        <v>93</v>
      </c>
      <c s="37">
        <v>196.86</v>
      </c>
      <c s="36">
        <v>0</v>
      </c>
      <c s="36">
        <f>ROUND(G68*H68,6)</f>
      </c>
      <c r="L68" s="38">
        <v>0</v>
      </c>
      <c s="32">
        <f>ROUND(ROUND(L68,2)*ROUND(G68,3),2)</f>
      </c>
      <c s="36" t="s">
        <v>184</v>
      </c>
      <c>
        <f>(M68*21)/100</f>
      </c>
      <c t="s">
        <v>28</v>
      </c>
    </row>
    <row r="69" spans="1:5" ht="12.75">
      <c r="A69" s="35" t="s">
        <v>56</v>
      </c>
      <c r="E69" s="39" t="s">
        <v>5266</v>
      </c>
    </row>
    <row r="70" spans="1:5" ht="12.75">
      <c r="A70" s="35" t="s">
        <v>57</v>
      </c>
      <c r="E70" s="40" t="s">
        <v>5</v>
      </c>
    </row>
    <row r="71" spans="1:5" ht="12.75">
      <c r="A71" t="s">
        <v>58</v>
      </c>
      <c r="E71" s="39" t="s">
        <v>5</v>
      </c>
    </row>
    <row r="72" spans="1:16" ht="12.75">
      <c r="A72" t="s">
        <v>50</v>
      </c>
      <c s="34" t="s">
        <v>136</v>
      </c>
      <c s="34" t="s">
        <v>5267</v>
      </c>
      <c s="35" t="s">
        <v>5</v>
      </c>
      <c s="6" t="s">
        <v>5268</v>
      </c>
      <c s="36" t="s">
        <v>93</v>
      </c>
      <c s="37">
        <v>16.32</v>
      </c>
      <c s="36">
        <v>0</v>
      </c>
      <c s="36">
        <f>ROUND(G72*H72,6)</f>
      </c>
      <c r="L72" s="38">
        <v>0</v>
      </c>
      <c s="32">
        <f>ROUND(ROUND(L72,2)*ROUND(G72,3),2)</f>
      </c>
      <c s="36" t="s">
        <v>184</v>
      </c>
      <c>
        <f>(M72*21)/100</f>
      </c>
      <c t="s">
        <v>28</v>
      </c>
    </row>
    <row r="73" spans="1:5" ht="12.75">
      <c r="A73" s="35" t="s">
        <v>56</v>
      </c>
      <c r="E73" s="39" t="s">
        <v>5268</v>
      </c>
    </row>
    <row r="74" spans="1:5" ht="12.75">
      <c r="A74" s="35" t="s">
        <v>57</v>
      </c>
      <c r="E74" s="40" t="s">
        <v>5</v>
      </c>
    </row>
    <row r="75" spans="1:5" ht="12.75">
      <c r="A75" t="s">
        <v>58</v>
      </c>
      <c r="E75" s="39" t="s">
        <v>5</v>
      </c>
    </row>
    <row r="76" spans="1:16" ht="25.5">
      <c r="A76" t="s">
        <v>50</v>
      </c>
      <c s="34" t="s">
        <v>139</v>
      </c>
      <c s="34" t="s">
        <v>5269</v>
      </c>
      <c s="35" t="s">
        <v>5</v>
      </c>
      <c s="6" t="s">
        <v>4356</v>
      </c>
      <c s="36" t="s">
        <v>93</v>
      </c>
      <c s="37">
        <v>671</v>
      </c>
      <c s="36">
        <v>0</v>
      </c>
      <c s="36">
        <f>ROUND(G76*H76,6)</f>
      </c>
      <c r="L76" s="38">
        <v>0</v>
      </c>
      <c s="32">
        <f>ROUND(ROUND(L76,2)*ROUND(G76,3),2)</f>
      </c>
      <c s="36" t="s">
        <v>184</v>
      </c>
      <c>
        <f>(M76*21)/100</f>
      </c>
      <c t="s">
        <v>28</v>
      </c>
    </row>
    <row r="77" spans="1:5" ht="51">
      <c r="A77" s="35" t="s">
        <v>56</v>
      </c>
      <c r="E77" s="39" t="s">
        <v>5270</v>
      </c>
    </row>
    <row r="78" spans="1:5" ht="38.25">
      <c r="A78" s="35" t="s">
        <v>57</v>
      </c>
      <c r="E78" s="40" t="s">
        <v>5271</v>
      </c>
    </row>
    <row r="79" spans="1:5" ht="12.75">
      <c r="A79" t="s">
        <v>58</v>
      </c>
      <c r="E79" s="39" t="s">
        <v>5</v>
      </c>
    </row>
    <row r="80" spans="1:16" ht="12.75">
      <c r="A80" t="s">
        <v>50</v>
      </c>
      <c s="34" t="s">
        <v>142</v>
      </c>
      <c s="34" t="s">
        <v>4368</v>
      </c>
      <c s="35" t="s">
        <v>5</v>
      </c>
      <c s="6" t="s">
        <v>4369</v>
      </c>
      <c s="36" t="s">
        <v>93</v>
      </c>
      <c s="37">
        <v>389.64</v>
      </c>
      <c s="36">
        <v>0</v>
      </c>
      <c s="36">
        <f>ROUND(G80*H80,6)</f>
      </c>
      <c r="L80" s="38">
        <v>0</v>
      </c>
      <c s="32">
        <f>ROUND(ROUND(L80,2)*ROUND(G80,3),2)</f>
      </c>
      <c s="36" t="s">
        <v>184</v>
      </c>
      <c>
        <f>(M80*21)/100</f>
      </c>
      <c t="s">
        <v>28</v>
      </c>
    </row>
    <row r="81" spans="1:5" ht="12.75">
      <c r="A81" s="35" t="s">
        <v>56</v>
      </c>
      <c r="E81" s="39" t="s">
        <v>4369</v>
      </c>
    </row>
    <row r="82" spans="1:5" ht="12.75">
      <c r="A82" s="35" t="s">
        <v>57</v>
      </c>
      <c r="E82" s="40" t="s">
        <v>5</v>
      </c>
    </row>
    <row r="83" spans="1:5" ht="12.75">
      <c r="A83" t="s">
        <v>58</v>
      </c>
      <c r="E83" s="39" t="s">
        <v>5</v>
      </c>
    </row>
    <row r="84" spans="1:16" ht="12.75">
      <c r="A84" t="s">
        <v>50</v>
      </c>
      <c s="34" t="s">
        <v>145</v>
      </c>
      <c s="34" t="s">
        <v>5272</v>
      </c>
      <c s="35" t="s">
        <v>5</v>
      </c>
      <c s="6" t="s">
        <v>5273</v>
      </c>
      <c s="36" t="s">
        <v>93</v>
      </c>
      <c s="37">
        <v>36.72</v>
      </c>
      <c s="36">
        <v>0</v>
      </c>
      <c s="36">
        <f>ROUND(G84*H84,6)</f>
      </c>
      <c r="L84" s="38">
        <v>0</v>
      </c>
      <c s="32">
        <f>ROUND(ROUND(L84,2)*ROUND(G84,3),2)</f>
      </c>
      <c s="36" t="s">
        <v>184</v>
      </c>
      <c>
        <f>(M84*21)/100</f>
      </c>
      <c t="s">
        <v>28</v>
      </c>
    </row>
    <row r="85" spans="1:5" ht="12.75">
      <c r="A85" s="35" t="s">
        <v>56</v>
      </c>
      <c r="E85" s="39" t="s">
        <v>5273</v>
      </c>
    </row>
    <row r="86" spans="1:5" ht="12.75">
      <c r="A86" s="35" t="s">
        <v>57</v>
      </c>
      <c r="E86" s="40" t="s">
        <v>5</v>
      </c>
    </row>
    <row r="87" spans="1:5" ht="12.75">
      <c r="A87" t="s">
        <v>58</v>
      </c>
      <c r="E87" s="39" t="s">
        <v>5</v>
      </c>
    </row>
    <row r="88" spans="1:16" ht="12.75">
      <c r="A88" t="s">
        <v>50</v>
      </c>
      <c s="34" t="s">
        <v>148</v>
      </c>
      <c s="34" t="s">
        <v>5274</v>
      </c>
      <c s="35" t="s">
        <v>5</v>
      </c>
      <c s="6" t="s">
        <v>5275</v>
      </c>
      <c s="36" t="s">
        <v>93</v>
      </c>
      <c s="37">
        <v>222.36</v>
      </c>
      <c s="36">
        <v>0</v>
      </c>
      <c s="36">
        <f>ROUND(G88*H88,6)</f>
      </c>
      <c r="L88" s="38">
        <v>0</v>
      </c>
      <c s="32">
        <f>ROUND(ROUND(L88,2)*ROUND(G88,3),2)</f>
      </c>
      <c s="36" t="s">
        <v>184</v>
      </c>
      <c>
        <f>(M88*21)/100</f>
      </c>
      <c t="s">
        <v>28</v>
      </c>
    </row>
    <row r="89" spans="1:5" ht="12.75">
      <c r="A89" s="35" t="s">
        <v>56</v>
      </c>
      <c r="E89" s="39" t="s">
        <v>5275</v>
      </c>
    </row>
    <row r="90" spans="1:5" ht="12.75">
      <c r="A90" s="35" t="s">
        <v>57</v>
      </c>
      <c r="E90" s="40" t="s">
        <v>5</v>
      </c>
    </row>
    <row r="91" spans="1:5" ht="12.75">
      <c r="A91" t="s">
        <v>58</v>
      </c>
      <c r="E91" s="39" t="s">
        <v>5</v>
      </c>
    </row>
    <row r="92" spans="1:16" ht="12.75">
      <c r="A92" t="s">
        <v>50</v>
      </c>
      <c s="34" t="s">
        <v>151</v>
      </c>
      <c s="34" t="s">
        <v>4374</v>
      </c>
      <c s="35" t="s">
        <v>5</v>
      </c>
      <c s="6" t="s">
        <v>4375</v>
      </c>
      <c s="36" t="s">
        <v>93</v>
      </c>
      <c s="37">
        <v>12.24</v>
      </c>
      <c s="36">
        <v>0</v>
      </c>
      <c s="36">
        <f>ROUND(G92*H92,6)</f>
      </c>
      <c r="L92" s="38">
        <v>0</v>
      </c>
      <c s="32">
        <f>ROUND(ROUND(L92,2)*ROUND(G92,3),2)</f>
      </c>
      <c s="36" t="s">
        <v>184</v>
      </c>
      <c>
        <f>(M92*21)/100</f>
      </c>
      <c t="s">
        <v>28</v>
      </c>
    </row>
    <row r="93" spans="1:5" ht="12.75">
      <c r="A93" s="35" t="s">
        <v>56</v>
      </c>
      <c r="E93" s="39" t="s">
        <v>4375</v>
      </c>
    </row>
    <row r="94" spans="1:5" ht="12.75">
      <c r="A94" s="35" t="s">
        <v>57</v>
      </c>
      <c r="E94" s="40" t="s">
        <v>5</v>
      </c>
    </row>
    <row r="95" spans="1:5" ht="12.75">
      <c r="A95" t="s">
        <v>58</v>
      </c>
      <c r="E95" s="39" t="s">
        <v>5</v>
      </c>
    </row>
    <row r="96" spans="1:16" ht="12.75">
      <c r="A96" t="s">
        <v>50</v>
      </c>
      <c s="34" t="s">
        <v>154</v>
      </c>
      <c s="34" t="s">
        <v>5276</v>
      </c>
      <c s="35" t="s">
        <v>5</v>
      </c>
      <c s="6" t="s">
        <v>5277</v>
      </c>
      <c s="36" t="s">
        <v>93</v>
      </c>
      <c s="37">
        <v>23.46</v>
      </c>
      <c s="36">
        <v>0</v>
      </c>
      <c s="36">
        <f>ROUND(G96*H96,6)</f>
      </c>
      <c r="L96" s="38">
        <v>0</v>
      </c>
      <c s="32">
        <f>ROUND(ROUND(L96,2)*ROUND(G96,3),2)</f>
      </c>
      <c s="36" t="s">
        <v>184</v>
      </c>
      <c>
        <f>(M96*21)/100</f>
      </c>
      <c t="s">
        <v>28</v>
      </c>
    </row>
    <row r="97" spans="1:5" ht="12.75">
      <c r="A97" s="35" t="s">
        <v>56</v>
      </c>
      <c r="E97" s="39" t="s">
        <v>5277</v>
      </c>
    </row>
    <row r="98" spans="1:5" ht="12.75">
      <c r="A98" s="35" t="s">
        <v>57</v>
      </c>
      <c r="E98" s="40" t="s">
        <v>5</v>
      </c>
    </row>
    <row r="99" spans="1:5" ht="12.75">
      <c r="A99" t="s">
        <v>58</v>
      </c>
      <c r="E99" s="39" t="s">
        <v>5</v>
      </c>
    </row>
    <row r="100" spans="1:16" ht="25.5">
      <c r="A100" t="s">
        <v>50</v>
      </c>
      <c s="34" t="s">
        <v>156</v>
      </c>
      <c s="34" t="s">
        <v>5278</v>
      </c>
      <c s="35" t="s">
        <v>5</v>
      </c>
      <c s="6" t="s">
        <v>5279</v>
      </c>
      <c s="36" t="s">
        <v>5150</v>
      </c>
      <c s="37">
        <v>1</v>
      </c>
      <c s="36">
        <v>0</v>
      </c>
      <c s="36">
        <f>ROUND(G100*H100,6)</f>
      </c>
      <c r="L100" s="38">
        <v>0</v>
      </c>
      <c s="32">
        <f>ROUND(ROUND(L100,2)*ROUND(G100,3),2)</f>
      </c>
      <c s="36" t="s">
        <v>55</v>
      </c>
      <c>
        <f>(M100*21)/100</f>
      </c>
      <c t="s">
        <v>28</v>
      </c>
    </row>
    <row r="101" spans="1:5" ht="25.5">
      <c r="A101" s="35" t="s">
        <v>56</v>
      </c>
      <c r="E101" s="39" t="s">
        <v>5279</v>
      </c>
    </row>
    <row r="102" spans="1:5" ht="12.75">
      <c r="A102" s="35" t="s">
        <v>57</v>
      </c>
      <c r="E102" s="40" t="s">
        <v>5</v>
      </c>
    </row>
    <row r="103" spans="1:5" ht="12.75">
      <c r="A103" t="s">
        <v>58</v>
      </c>
      <c r="E103" s="39" t="s">
        <v>5</v>
      </c>
    </row>
    <row r="104" spans="1:16" ht="25.5">
      <c r="A104" t="s">
        <v>50</v>
      </c>
      <c s="34" t="s">
        <v>159</v>
      </c>
      <c s="34" t="s">
        <v>4377</v>
      </c>
      <c s="35" t="s">
        <v>5</v>
      </c>
      <c s="6" t="s">
        <v>4378</v>
      </c>
      <c s="36" t="s">
        <v>3302</v>
      </c>
      <c s="37">
        <v>5997.987</v>
      </c>
      <c s="36">
        <v>0</v>
      </c>
      <c s="36">
        <f>ROUND(G104*H104,6)</f>
      </c>
      <c r="L104" s="38">
        <v>0</v>
      </c>
      <c s="32">
        <f>ROUND(ROUND(L104,2)*ROUND(G104,3),2)</f>
      </c>
      <c s="36" t="s">
        <v>184</v>
      </c>
      <c>
        <f>(M104*21)/100</f>
      </c>
      <c t="s">
        <v>28</v>
      </c>
    </row>
    <row r="105" spans="1:5" ht="25.5">
      <c r="A105" s="35" t="s">
        <v>56</v>
      </c>
      <c r="E105" s="39" t="s">
        <v>4378</v>
      </c>
    </row>
    <row r="106" spans="1:5" ht="12.75">
      <c r="A106" s="35" t="s">
        <v>57</v>
      </c>
      <c r="E106" s="40" t="s">
        <v>5</v>
      </c>
    </row>
    <row r="107" spans="1:5" ht="12.75">
      <c r="A107" t="s">
        <v>58</v>
      </c>
      <c r="E107" s="39" t="s">
        <v>5</v>
      </c>
    </row>
    <row r="108" spans="1:13" ht="12.75">
      <c r="A108" t="s">
        <v>47</v>
      </c>
      <c r="C108" s="31" t="s">
        <v>2731</v>
      </c>
      <c r="E108" s="33" t="s">
        <v>4804</v>
      </c>
      <c r="J108" s="32">
        <f>0</f>
      </c>
      <c s="32">
        <f>0</f>
      </c>
      <c s="32">
        <f>0+L109+L113+L117+L121+L125+L129+L133+L137+L141+L145+L149+L153+L157+L161+L165+L169+L173+L177</f>
      </c>
      <c s="32">
        <f>0+M109+M113+M117+M121+M125+M129+M133+M137+M141+M145+M149+M153+M157+M161+M165+M169+M173+M177</f>
      </c>
    </row>
    <row r="109" spans="1:16" ht="38.25">
      <c r="A109" t="s">
        <v>50</v>
      </c>
      <c s="34" t="s">
        <v>161</v>
      </c>
      <c s="34" t="s">
        <v>5280</v>
      </c>
      <c s="35" t="s">
        <v>5</v>
      </c>
      <c s="6" t="s">
        <v>5281</v>
      </c>
      <c s="36" t="s">
        <v>5150</v>
      </c>
      <c s="37">
        <v>3</v>
      </c>
      <c s="36">
        <v>0</v>
      </c>
      <c s="36">
        <f>ROUND(G109*H109,6)</f>
      </c>
      <c r="L109" s="38">
        <v>0</v>
      </c>
      <c s="32">
        <f>ROUND(ROUND(L109,2)*ROUND(G109,3),2)</f>
      </c>
      <c s="36" t="s">
        <v>55</v>
      </c>
      <c>
        <f>(M109*21)/100</f>
      </c>
      <c t="s">
        <v>28</v>
      </c>
    </row>
    <row r="110" spans="1:5" ht="38.25">
      <c r="A110" s="35" t="s">
        <v>56</v>
      </c>
      <c r="E110" s="39" t="s">
        <v>5282</v>
      </c>
    </row>
    <row r="111" spans="1:5" ht="12.75">
      <c r="A111" s="35" t="s">
        <v>57</v>
      </c>
      <c r="E111" s="40" t="s">
        <v>5</v>
      </c>
    </row>
    <row r="112" spans="1:5" ht="12.75">
      <c r="A112" t="s">
        <v>58</v>
      </c>
      <c r="E112" s="39" t="s">
        <v>5</v>
      </c>
    </row>
    <row r="113" spans="1:16" ht="12.75">
      <c r="A113" t="s">
        <v>50</v>
      </c>
      <c s="34" t="s">
        <v>164</v>
      </c>
      <c s="34" t="s">
        <v>5283</v>
      </c>
      <c s="35" t="s">
        <v>5</v>
      </c>
      <c s="6" t="s">
        <v>5284</v>
      </c>
      <c s="36" t="s">
        <v>5150</v>
      </c>
      <c s="37">
        <v>1</v>
      </c>
      <c s="36">
        <v>0</v>
      </c>
      <c s="36">
        <f>ROUND(G113*H113,6)</f>
      </c>
      <c r="L113" s="38">
        <v>0</v>
      </c>
      <c s="32">
        <f>ROUND(ROUND(L113,2)*ROUND(G113,3),2)</f>
      </c>
      <c s="36" t="s">
        <v>55</v>
      </c>
      <c>
        <f>(M113*21)/100</f>
      </c>
      <c t="s">
        <v>28</v>
      </c>
    </row>
    <row r="114" spans="1:5" ht="12.75">
      <c r="A114" s="35" t="s">
        <v>56</v>
      </c>
      <c r="E114" s="39" t="s">
        <v>5284</v>
      </c>
    </row>
    <row r="115" spans="1:5" ht="12.75">
      <c r="A115" s="35" t="s">
        <v>57</v>
      </c>
      <c r="E115" s="40" t="s">
        <v>5</v>
      </c>
    </row>
    <row r="116" spans="1:5" ht="12.75">
      <c r="A116" t="s">
        <v>58</v>
      </c>
      <c r="E116" s="39" t="s">
        <v>5</v>
      </c>
    </row>
    <row r="117" spans="1:16" ht="12.75">
      <c r="A117" t="s">
        <v>50</v>
      </c>
      <c s="34" t="s">
        <v>166</v>
      </c>
      <c s="34" t="s">
        <v>5285</v>
      </c>
      <c s="35" t="s">
        <v>5</v>
      </c>
      <c s="6" t="s">
        <v>5286</v>
      </c>
      <c s="36" t="s">
        <v>5150</v>
      </c>
      <c s="37">
        <v>1</v>
      </c>
      <c s="36">
        <v>0</v>
      </c>
      <c s="36">
        <f>ROUND(G117*H117,6)</f>
      </c>
      <c r="L117" s="38">
        <v>0</v>
      </c>
      <c s="32">
        <f>ROUND(ROUND(L117,2)*ROUND(G117,3),2)</f>
      </c>
      <c s="36" t="s">
        <v>55</v>
      </c>
      <c>
        <f>(M117*21)/100</f>
      </c>
      <c t="s">
        <v>28</v>
      </c>
    </row>
    <row r="118" spans="1:5" ht="12.75">
      <c r="A118" s="35" t="s">
        <v>56</v>
      </c>
      <c r="E118" s="39" t="s">
        <v>5286</v>
      </c>
    </row>
    <row r="119" spans="1:5" ht="12.75">
      <c r="A119" s="35" t="s">
        <v>57</v>
      </c>
      <c r="E119" s="40" t="s">
        <v>5</v>
      </c>
    </row>
    <row r="120" spans="1:5" ht="12.75">
      <c r="A120" t="s">
        <v>58</v>
      </c>
      <c r="E120" s="39" t="s">
        <v>5</v>
      </c>
    </row>
    <row r="121" spans="1:16" ht="12.75">
      <c r="A121" t="s">
        <v>50</v>
      </c>
      <c s="34" t="s">
        <v>169</v>
      </c>
      <c s="34" t="s">
        <v>5287</v>
      </c>
      <c s="35" t="s">
        <v>5</v>
      </c>
      <c s="6" t="s">
        <v>5288</v>
      </c>
      <c s="36" t="s">
        <v>5150</v>
      </c>
      <c s="37">
        <v>2</v>
      </c>
      <c s="36">
        <v>0</v>
      </c>
      <c s="36">
        <f>ROUND(G121*H121,6)</f>
      </c>
      <c r="L121" s="38">
        <v>0</v>
      </c>
      <c s="32">
        <f>ROUND(ROUND(L121,2)*ROUND(G121,3),2)</f>
      </c>
      <c s="36" t="s">
        <v>55</v>
      </c>
      <c>
        <f>(M121*21)/100</f>
      </c>
      <c t="s">
        <v>28</v>
      </c>
    </row>
    <row r="122" spans="1:5" ht="12.75">
      <c r="A122" s="35" t="s">
        <v>56</v>
      </c>
      <c r="E122" s="39" t="s">
        <v>5288</v>
      </c>
    </row>
    <row r="123" spans="1:5" ht="12.75">
      <c r="A123" s="35" t="s">
        <v>57</v>
      </c>
      <c r="E123" s="40" t="s">
        <v>5</v>
      </c>
    </row>
    <row r="124" spans="1:5" ht="12.75">
      <c r="A124" t="s">
        <v>58</v>
      </c>
      <c r="E124" s="39" t="s">
        <v>5</v>
      </c>
    </row>
    <row r="125" spans="1:16" ht="12.75">
      <c r="A125" t="s">
        <v>50</v>
      </c>
      <c s="34" t="s">
        <v>172</v>
      </c>
      <c s="34" t="s">
        <v>5289</v>
      </c>
      <c s="35" t="s">
        <v>5</v>
      </c>
      <c s="6" t="s">
        <v>5290</v>
      </c>
      <c s="36" t="s">
        <v>5150</v>
      </c>
      <c s="37">
        <v>1</v>
      </c>
      <c s="36">
        <v>0</v>
      </c>
      <c s="36">
        <f>ROUND(G125*H125,6)</f>
      </c>
      <c r="L125" s="38">
        <v>0</v>
      </c>
      <c s="32">
        <f>ROUND(ROUND(L125,2)*ROUND(G125,3),2)</f>
      </c>
      <c s="36" t="s">
        <v>55</v>
      </c>
      <c>
        <f>(M125*21)/100</f>
      </c>
      <c t="s">
        <v>28</v>
      </c>
    </row>
    <row r="126" spans="1:5" ht="12.75">
      <c r="A126" s="35" t="s">
        <v>56</v>
      </c>
      <c r="E126" s="39" t="s">
        <v>5290</v>
      </c>
    </row>
    <row r="127" spans="1:5" ht="12.75">
      <c r="A127" s="35" t="s">
        <v>57</v>
      </c>
      <c r="E127" s="40" t="s">
        <v>5</v>
      </c>
    </row>
    <row r="128" spans="1:5" ht="12.75">
      <c r="A128" t="s">
        <v>58</v>
      </c>
      <c r="E128" s="39" t="s">
        <v>5</v>
      </c>
    </row>
    <row r="129" spans="1:16" ht="12.75">
      <c r="A129" t="s">
        <v>50</v>
      </c>
      <c s="34" t="s">
        <v>175</v>
      </c>
      <c s="34" t="s">
        <v>5291</v>
      </c>
      <c s="35" t="s">
        <v>5</v>
      </c>
      <c s="6" t="s">
        <v>5292</v>
      </c>
      <c s="36" t="s">
        <v>5150</v>
      </c>
      <c s="37">
        <v>1</v>
      </c>
      <c s="36">
        <v>0</v>
      </c>
      <c s="36">
        <f>ROUND(G129*H129,6)</f>
      </c>
      <c r="L129" s="38">
        <v>0</v>
      </c>
      <c s="32">
        <f>ROUND(ROUND(L129,2)*ROUND(G129,3),2)</f>
      </c>
      <c s="36" t="s">
        <v>55</v>
      </c>
      <c>
        <f>(M129*21)/100</f>
      </c>
      <c t="s">
        <v>28</v>
      </c>
    </row>
    <row r="130" spans="1:5" ht="12.75">
      <c r="A130" s="35" t="s">
        <v>56</v>
      </c>
      <c r="E130" s="39" t="s">
        <v>5292</v>
      </c>
    </row>
    <row r="131" spans="1:5" ht="12.75">
      <c r="A131" s="35" t="s">
        <v>57</v>
      </c>
      <c r="E131" s="40" t="s">
        <v>5</v>
      </c>
    </row>
    <row r="132" spans="1:5" ht="12.75">
      <c r="A132" t="s">
        <v>58</v>
      </c>
      <c r="E132" s="39" t="s">
        <v>5</v>
      </c>
    </row>
    <row r="133" spans="1:16" ht="12.75">
      <c r="A133" t="s">
        <v>50</v>
      </c>
      <c s="34" t="s">
        <v>177</v>
      </c>
      <c s="34" t="s">
        <v>5293</v>
      </c>
      <c s="35" t="s">
        <v>5</v>
      </c>
      <c s="6" t="s">
        <v>5294</v>
      </c>
      <c s="36" t="s">
        <v>5150</v>
      </c>
      <c s="37">
        <v>1</v>
      </c>
      <c s="36">
        <v>0</v>
      </c>
      <c s="36">
        <f>ROUND(G133*H133,6)</f>
      </c>
      <c r="L133" s="38">
        <v>0</v>
      </c>
      <c s="32">
        <f>ROUND(ROUND(L133,2)*ROUND(G133,3),2)</f>
      </c>
      <c s="36" t="s">
        <v>55</v>
      </c>
      <c>
        <f>(M133*21)/100</f>
      </c>
      <c t="s">
        <v>28</v>
      </c>
    </row>
    <row r="134" spans="1:5" ht="12.75">
      <c r="A134" s="35" t="s">
        <v>56</v>
      </c>
      <c r="E134" s="39" t="s">
        <v>5294</v>
      </c>
    </row>
    <row r="135" spans="1:5" ht="12.75">
      <c r="A135" s="35" t="s">
        <v>57</v>
      </c>
      <c r="E135" s="40" t="s">
        <v>5</v>
      </c>
    </row>
    <row r="136" spans="1:5" ht="12.75">
      <c r="A136" t="s">
        <v>58</v>
      </c>
      <c r="E136" s="39" t="s">
        <v>5</v>
      </c>
    </row>
    <row r="137" spans="1:16" ht="12.75">
      <c r="A137" t="s">
        <v>50</v>
      </c>
      <c s="34" t="s">
        <v>181</v>
      </c>
      <c s="34" t="s">
        <v>5295</v>
      </c>
      <c s="35" t="s">
        <v>5</v>
      </c>
      <c s="6" t="s">
        <v>5296</v>
      </c>
      <c s="36" t="s">
        <v>1332</v>
      </c>
      <c s="37">
        <v>1</v>
      </c>
      <c s="36">
        <v>0</v>
      </c>
      <c s="36">
        <f>ROUND(G137*H137,6)</f>
      </c>
      <c r="L137" s="38">
        <v>0</v>
      </c>
      <c s="32">
        <f>ROUND(ROUND(L137,2)*ROUND(G137,3),2)</f>
      </c>
      <c s="36" t="s">
        <v>55</v>
      </c>
      <c>
        <f>(M137*21)/100</f>
      </c>
      <c t="s">
        <v>28</v>
      </c>
    </row>
    <row r="138" spans="1:5" ht="12.75">
      <c r="A138" s="35" t="s">
        <v>56</v>
      </c>
      <c r="E138" s="39" t="s">
        <v>5296</v>
      </c>
    </row>
    <row r="139" spans="1:5" ht="12.75">
      <c r="A139" s="35" t="s">
        <v>57</v>
      </c>
      <c r="E139" s="40" t="s">
        <v>5</v>
      </c>
    </row>
    <row r="140" spans="1:5" ht="12.75">
      <c r="A140" t="s">
        <v>58</v>
      </c>
      <c r="E140" s="39" t="s">
        <v>5</v>
      </c>
    </row>
    <row r="141" spans="1:16" ht="25.5">
      <c r="A141" t="s">
        <v>50</v>
      </c>
      <c s="34" t="s">
        <v>299</v>
      </c>
      <c s="34" t="s">
        <v>5297</v>
      </c>
      <c s="35" t="s">
        <v>5</v>
      </c>
      <c s="6" t="s">
        <v>5298</v>
      </c>
      <c s="36" t="s">
        <v>1332</v>
      </c>
      <c s="37">
        <v>1</v>
      </c>
      <c s="36">
        <v>0</v>
      </c>
      <c s="36">
        <f>ROUND(G141*H141,6)</f>
      </c>
      <c r="L141" s="38">
        <v>0</v>
      </c>
      <c s="32">
        <f>ROUND(ROUND(L141,2)*ROUND(G141,3),2)</f>
      </c>
      <c s="36" t="s">
        <v>184</v>
      </c>
      <c>
        <f>(M141*21)/100</f>
      </c>
      <c t="s">
        <v>28</v>
      </c>
    </row>
    <row r="142" spans="1:5" ht="25.5">
      <c r="A142" s="35" t="s">
        <v>56</v>
      </c>
      <c r="E142" s="39" t="s">
        <v>5298</v>
      </c>
    </row>
    <row r="143" spans="1:5" ht="12.75">
      <c r="A143" s="35" t="s">
        <v>57</v>
      </c>
      <c r="E143" s="40" t="s">
        <v>5</v>
      </c>
    </row>
    <row r="144" spans="1:5" ht="12.75">
      <c r="A144" t="s">
        <v>58</v>
      </c>
      <c r="E144" s="39" t="s">
        <v>5</v>
      </c>
    </row>
    <row r="145" spans="1:16" ht="25.5">
      <c r="A145" t="s">
        <v>50</v>
      </c>
      <c s="34" t="s">
        <v>302</v>
      </c>
      <c s="34" t="s">
        <v>5299</v>
      </c>
      <c s="35" t="s">
        <v>5</v>
      </c>
      <c s="6" t="s">
        <v>5300</v>
      </c>
      <c s="36" t="s">
        <v>1332</v>
      </c>
      <c s="37">
        <v>1</v>
      </c>
      <c s="36">
        <v>0</v>
      </c>
      <c s="36">
        <f>ROUND(G145*H145,6)</f>
      </c>
      <c r="L145" s="38">
        <v>0</v>
      </c>
      <c s="32">
        <f>ROUND(ROUND(L145,2)*ROUND(G145,3),2)</f>
      </c>
      <c s="36" t="s">
        <v>184</v>
      </c>
      <c>
        <f>(M145*21)/100</f>
      </c>
      <c t="s">
        <v>28</v>
      </c>
    </row>
    <row r="146" spans="1:5" ht="25.5">
      <c r="A146" s="35" t="s">
        <v>56</v>
      </c>
      <c r="E146" s="39" t="s">
        <v>5300</v>
      </c>
    </row>
    <row r="147" spans="1:5" ht="12.75">
      <c r="A147" s="35" t="s">
        <v>57</v>
      </c>
      <c r="E147" s="40" t="s">
        <v>5</v>
      </c>
    </row>
    <row r="148" spans="1:5" ht="12.75">
      <c r="A148" t="s">
        <v>58</v>
      </c>
      <c r="E148" s="39" t="s">
        <v>5</v>
      </c>
    </row>
    <row r="149" spans="1:16" ht="25.5">
      <c r="A149" t="s">
        <v>50</v>
      </c>
      <c s="34" t="s">
        <v>305</v>
      </c>
      <c s="34" t="s">
        <v>5301</v>
      </c>
      <c s="35" t="s">
        <v>5</v>
      </c>
      <c s="6" t="s">
        <v>5302</v>
      </c>
      <c s="36" t="s">
        <v>54</v>
      </c>
      <c s="37">
        <v>1</v>
      </c>
      <c s="36">
        <v>0</v>
      </c>
      <c s="36">
        <f>ROUND(G149*H149,6)</f>
      </c>
      <c r="L149" s="38">
        <v>0</v>
      </c>
      <c s="32">
        <f>ROUND(ROUND(L149,2)*ROUND(G149,3),2)</f>
      </c>
      <c s="36" t="s">
        <v>184</v>
      </c>
      <c>
        <f>(M149*21)/100</f>
      </c>
      <c t="s">
        <v>28</v>
      </c>
    </row>
    <row r="150" spans="1:5" ht="25.5">
      <c r="A150" s="35" t="s">
        <v>56</v>
      </c>
      <c r="E150" s="39" t="s">
        <v>5302</v>
      </c>
    </row>
    <row r="151" spans="1:5" ht="12.75">
      <c r="A151" s="35" t="s">
        <v>57</v>
      </c>
      <c r="E151" s="40" t="s">
        <v>5</v>
      </c>
    </row>
    <row r="152" spans="1:5" ht="12.75">
      <c r="A152" t="s">
        <v>58</v>
      </c>
      <c r="E152" s="39" t="s">
        <v>5</v>
      </c>
    </row>
    <row r="153" spans="1:16" ht="25.5">
      <c r="A153" t="s">
        <v>50</v>
      </c>
      <c s="34" t="s">
        <v>308</v>
      </c>
      <c s="34" t="s">
        <v>5303</v>
      </c>
      <c s="35" t="s">
        <v>5</v>
      </c>
      <c s="6" t="s">
        <v>5304</v>
      </c>
      <c s="36" t="s">
        <v>5150</v>
      </c>
      <c s="37">
        <v>1</v>
      </c>
      <c s="36">
        <v>0</v>
      </c>
      <c s="36">
        <f>ROUND(G153*H153,6)</f>
      </c>
      <c r="L153" s="38">
        <v>0</v>
      </c>
      <c s="32">
        <f>ROUND(ROUND(L153,2)*ROUND(G153,3),2)</f>
      </c>
      <c s="36" t="s">
        <v>55</v>
      </c>
      <c>
        <f>(M153*21)/100</f>
      </c>
      <c t="s">
        <v>28</v>
      </c>
    </row>
    <row r="154" spans="1:5" ht="25.5">
      <c r="A154" s="35" t="s">
        <v>56</v>
      </c>
      <c r="E154" s="39" t="s">
        <v>5304</v>
      </c>
    </row>
    <row r="155" spans="1:5" ht="12.75">
      <c r="A155" s="35" t="s">
        <v>57</v>
      </c>
      <c r="E155" s="40" t="s">
        <v>5</v>
      </c>
    </row>
    <row r="156" spans="1:5" ht="12.75">
      <c r="A156" t="s">
        <v>58</v>
      </c>
      <c r="E156" s="39" t="s">
        <v>5</v>
      </c>
    </row>
    <row r="157" spans="1:16" ht="25.5">
      <c r="A157" t="s">
        <v>50</v>
      </c>
      <c s="34" t="s">
        <v>311</v>
      </c>
      <c s="34" t="s">
        <v>5305</v>
      </c>
      <c s="35" t="s">
        <v>5</v>
      </c>
      <c s="6" t="s">
        <v>5306</v>
      </c>
      <c s="36" t="s">
        <v>5150</v>
      </c>
      <c s="37">
        <v>1</v>
      </c>
      <c s="36">
        <v>0</v>
      </c>
      <c s="36">
        <f>ROUND(G157*H157,6)</f>
      </c>
      <c r="L157" s="38">
        <v>0</v>
      </c>
      <c s="32">
        <f>ROUND(ROUND(L157,2)*ROUND(G157,3),2)</f>
      </c>
      <c s="36" t="s">
        <v>55</v>
      </c>
      <c>
        <f>(M157*21)/100</f>
      </c>
      <c t="s">
        <v>28</v>
      </c>
    </row>
    <row r="158" spans="1:5" ht="25.5">
      <c r="A158" s="35" t="s">
        <v>56</v>
      </c>
      <c r="E158" s="39" t="s">
        <v>5306</v>
      </c>
    </row>
    <row r="159" spans="1:5" ht="12.75">
      <c r="A159" s="35" t="s">
        <v>57</v>
      </c>
      <c r="E159" s="40" t="s">
        <v>5</v>
      </c>
    </row>
    <row r="160" spans="1:5" ht="12.75">
      <c r="A160" t="s">
        <v>58</v>
      </c>
      <c r="E160" s="39" t="s">
        <v>5</v>
      </c>
    </row>
    <row r="161" spans="1:16" ht="12.75">
      <c r="A161" t="s">
        <v>50</v>
      </c>
      <c s="34" t="s">
        <v>314</v>
      </c>
      <c s="34" t="s">
        <v>5307</v>
      </c>
      <c s="35" t="s">
        <v>5</v>
      </c>
      <c s="6" t="s">
        <v>5308</v>
      </c>
      <c s="36" t="s">
        <v>5150</v>
      </c>
      <c s="37">
        <v>1</v>
      </c>
      <c s="36">
        <v>0</v>
      </c>
      <c s="36">
        <f>ROUND(G161*H161,6)</f>
      </c>
      <c r="L161" s="38">
        <v>0</v>
      </c>
      <c s="32">
        <f>ROUND(ROUND(L161,2)*ROUND(G161,3),2)</f>
      </c>
      <c s="36" t="s">
        <v>55</v>
      </c>
      <c>
        <f>(M161*21)/100</f>
      </c>
      <c t="s">
        <v>28</v>
      </c>
    </row>
    <row r="162" spans="1:5" ht="12.75">
      <c r="A162" s="35" t="s">
        <v>56</v>
      </c>
      <c r="E162" s="39" t="s">
        <v>5308</v>
      </c>
    </row>
    <row r="163" spans="1:5" ht="12.75">
      <c r="A163" s="35" t="s">
        <v>57</v>
      </c>
      <c r="E163" s="40" t="s">
        <v>5</v>
      </c>
    </row>
    <row r="164" spans="1:5" ht="12.75">
      <c r="A164" t="s">
        <v>58</v>
      </c>
      <c r="E164" s="39" t="s">
        <v>5</v>
      </c>
    </row>
    <row r="165" spans="1:16" ht="25.5">
      <c r="A165" t="s">
        <v>50</v>
      </c>
      <c s="34" t="s">
        <v>317</v>
      </c>
      <c s="34" t="s">
        <v>5309</v>
      </c>
      <c s="35" t="s">
        <v>5</v>
      </c>
      <c s="6" t="s">
        <v>5310</v>
      </c>
      <c s="36" t="s">
        <v>5150</v>
      </c>
      <c s="37">
        <v>1</v>
      </c>
      <c s="36">
        <v>0</v>
      </c>
      <c s="36">
        <f>ROUND(G165*H165,6)</f>
      </c>
      <c r="L165" s="38">
        <v>0</v>
      </c>
      <c s="32">
        <f>ROUND(ROUND(L165,2)*ROUND(G165,3),2)</f>
      </c>
      <c s="36" t="s">
        <v>55</v>
      </c>
      <c>
        <f>(M165*21)/100</f>
      </c>
      <c t="s">
        <v>28</v>
      </c>
    </row>
    <row r="166" spans="1:5" ht="38.25">
      <c r="A166" s="35" t="s">
        <v>56</v>
      </c>
      <c r="E166" s="39" t="s">
        <v>5311</v>
      </c>
    </row>
    <row r="167" spans="1:5" ht="12.75">
      <c r="A167" s="35" t="s">
        <v>57</v>
      </c>
      <c r="E167" s="40" t="s">
        <v>5</v>
      </c>
    </row>
    <row r="168" spans="1:5" ht="12.75">
      <c r="A168" t="s">
        <v>58</v>
      </c>
      <c r="E168" s="39" t="s">
        <v>5</v>
      </c>
    </row>
    <row r="169" spans="1:16" ht="38.25">
      <c r="A169" t="s">
        <v>50</v>
      </c>
      <c s="34" t="s">
        <v>320</v>
      </c>
      <c s="34" t="s">
        <v>5312</v>
      </c>
      <c s="35" t="s">
        <v>5</v>
      </c>
      <c s="6" t="s">
        <v>5313</v>
      </c>
      <c s="36" t="s">
        <v>1332</v>
      </c>
      <c s="37">
        <v>5</v>
      </c>
      <c s="36">
        <v>0</v>
      </c>
      <c s="36">
        <f>ROUND(G169*H169,6)</f>
      </c>
      <c r="L169" s="38">
        <v>0</v>
      </c>
      <c s="32">
        <f>ROUND(ROUND(L169,2)*ROUND(G169,3),2)</f>
      </c>
      <c s="36" t="s">
        <v>184</v>
      </c>
      <c>
        <f>(M169*21)/100</f>
      </c>
      <c t="s">
        <v>28</v>
      </c>
    </row>
    <row r="170" spans="1:5" ht="38.25">
      <c r="A170" s="35" t="s">
        <v>56</v>
      </c>
      <c r="E170" s="39" t="s">
        <v>5314</v>
      </c>
    </row>
    <row r="171" spans="1:5" ht="12.75">
      <c r="A171" s="35" t="s">
        <v>57</v>
      </c>
      <c r="E171" s="40" t="s">
        <v>5</v>
      </c>
    </row>
    <row r="172" spans="1:5" ht="12.75">
      <c r="A172" t="s">
        <v>58</v>
      </c>
      <c r="E172" s="39" t="s">
        <v>5</v>
      </c>
    </row>
    <row r="173" spans="1:16" ht="25.5">
      <c r="A173" t="s">
        <v>50</v>
      </c>
      <c s="34" t="s">
        <v>323</v>
      </c>
      <c s="34" t="s">
        <v>5315</v>
      </c>
      <c s="35" t="s">
        <v>5</v>
      </c>
      <c s="6" t="s">
        <v>5316</v>
      </c>
      <c s="36" t="s">
        <v>1332</v>
      </c>
      <c s="37">
        <v>1</v>
      </c>
      <c s="36">
        <v>0</v>
      </c>
      <c s="36">
        <f>ROUND(G173*H173,6)</f>
      </c>
      <c r="L173" s="38">
        <v>0</v>
      </c>
      <c s="32">
        <f>ROUND(ROUND(L173,2)*ROUND(G173,3),2)</f>
      </c>
      <c s="36" t="s">
        <v>184</v>
      </c>
      <c>
        <f>(M173*21)/100</f>
      </c>
      <c t="s">
        <v>28</v>
      </c>
    </row>
    <row r="174" spans="1:5" ht="38.25">
      <c r="A174" s="35" t="s">
        <v>56</v>
      </c>
      <c r="E174" s="39" t="s">
        <v>5317</v>
      </c>
    </row>
    <row r="175" spans="1:5" ht="12.75">
      <c r="A175" s="35" t="s">
        <v>57</v>
      </c>
      <c r="E175" s="40" t="s">
        <v>5</v>
      </c>
    </row>
    <row r="176" spans="1:5" ht="12.75">
      <c r="A176" t="s">
        <v>58</v>
      </c>
      <c r="E176" s="39" t="s">
        <v>5</v>
      </c>
    </row>
    <row r="177" spans="1:16" ht="25.5">
      <c r="A177" t="s">
        <v>50</v>
      </c>
      <c s="34" t="s">
        <v>326</v>
      </c>
      <c s="34" t="s">
        <v>5318</v>
      </c>
      <c s="35" t="s">
        <v>5</v>
      </c>
      <c s="6" t="s">
        <v>5319</v>
      </c>
      <c s="36" t="s">
        <v>3302</v>
      </c>
      <c s="37">
        <v>50609.83</v>
      </c>
      <c s="36">
        <v>0</v>
      </c>
      <c s="36">
        <f>ROUND(G177*H177,6)</f>
      </c>
      <c r="L177" s="38">
        <v>0</v>
      </c>
      <c s="32">
        <f>ROUND(ROUND(L177,2)*ROUND(G177,3),2)</f>
      </c>
      <c s="36" t="s">
        <v>184</v>
      </c>
      <c>
        <f>(M177*21)/100</f>
      </c>
      <c t="s">
        <v>28</v>
      </c>
    </row>
    <row r="178" spans="1:5" ht="25.5">
      <c r="A178" s="35" t="s">
        <v>56</v>
      </c>
      <c r="E178" s="39" t="s">
        <v>5319</v>
      </c>
    </row>
    <row r="179" spans="1:5" ht="12.75">
      <c r="A179" s="35" t="s">
        <v>57</v>
      </c>
      <c r="E179" s="40" t="s">
        <v>5</v>
      </c>
    </row>
    <row r="180" spans="1:5" ht="12.75">
      <c r="A180" t="s">
        <v>58</v>
      </c>
      <c r="E180" s="39" t="s">
        <v>5</v>
      </c>
    </row>
    <row r="181" spans="1:13" ht="12.75">
      <c r="A181" t="s">
        <v>47</v>
      </c>
      <c r="C181" s="31" t="s">
        <v>2734</v>
      </c>
      <c r="E181" s="33" t="s">
        <v>5320</v>
      </c>
      <c r="J181" s="32">
        <f>0</f>
      </c>
      <c s="32">
        <f>0</f>
      </c>
      <c s="32">
        <f>0+L182+L186+L190+L194+L198+L202+L206+L210+L214+L218+L222+L226+L230+L234+L238+L242+L246+L250+L254+L258+L262+L266+L270</f>
      </c>
      <c s="32">
        <f>0+M182+M186+M190+M194+M198+M202+M206+M210+M214+M218+M222+M226+M230+M234+M238+M242+M246+M250+M254+M258+M262+M266+M270</f>
      </c>
    </row>
    <row r="182" spans="1:16" ht="25.5">
      <c r="A182" t="s">
        <v>50</v>
      </c>
      <c s="34" t="s">
        <v>329</v>
      </c>
      <c s="34" t="s">
        <v>5321</v>
      </c>
      <c s="35" t="s">
        <v>5</v>
      </c>
      <c s="6" t="s">
        <v>5322</v>
      </c>
      <c s="36" t="s">
        <v>93</v>
      </c>
      <c s="37">
        <v>33</v>
      </c>
      <c s="36">
        <v>0</v>
      </c>
      <c s="36">
        <f>ROUND(G182*H182,6)</f>
      </c>
      <c r="L182" s="38">
        <v>0</v>
      </c>
      <c s="32">
        <f>ROUND(ROUND(L182,2)*ROUND(G182,3),2)</f>
      </c>
      <c s="36" t="s">
        <v>184</v>
      </c>
      <c>
        <f>(M182*21)/100</f>
      </c>
      <c t="s">
        <v>28</v>
      </c>
    </row>
    <row r="183" spans="1:5" ht="25.5">
      <c r="A183" s="35" t="s">
        <v>56</v>
      </c>
      <c r="E183" s="39" t="s">
        <v>5322</v>
      </c>
    </row>
    <row r="184" spans="1:5" ht="12.75">
      <c r="A184" s="35" t="s">
        <v>57</v>
      </c>
      <c r="E184" s="40" t="s">
        <v>5</v>
      </c>
    </row>
    <row r="185" spans="1:5" ht="12.75">
      <c r="A185" t="s">
        <v>58</v>
      </c>
      <c r="E185" s="39" t="s">
        <v>5</v>
      </c>
    </row>
    <row r="186" spans="1:16" ht="25.5">
      <c r="A186" t="s">
        <v>50</v>
      </c>
      <c s="34" t="s">
        <v>332</v>
      </c>
      <c s="34" t="s">
        <v>5323</v>
      </c>
      <c s="35" t="s">
        <v>5</v>
      </c>
      <c s="6" t="s">
        <v>5324</v>
      </c>
      <c s="36" t="s">
        <v>93</v>
      </c>
      <c s="37">
        <v>16</v>
      </c>
      <c s="36">
        <v>0</v>
      </c>
      <c s="36">
        <f>ROUND(G186*H186,6)</f>
      </c>
      <c r="L186" s="38">
        <v>0</v>
      </c>
      <c s="32">
        <f>ROUND(ROUND(L186,2)*ROUND(G186,3),2)</f>
      </c>
      <c s="36" t="s">
        <v>184</v>
      </c>
      <c>
        <f>(M186*21)/100</f>
      </c>
      <c t="s">
        <v>28</v>
      </c>
    </row>
    <row r="187" spans="1:5" ht="25.5">
      <c r="A187" s="35" t="s">
        <v>56</v>
      </c>
      <c r="E187" s="39" t="s">
        <v>5324</v>
      </c>
    </row>
    <row r="188" spans="1:5" ht="12.75">
      <c r="A188" s="35" t="s">
        <v>57</v>
      </c>
      <c r="E188" s="40" t="s">
        <v>5</v>
      </c>
    </row>
    <row r="189" spans="1:5" ht="12.75">
      <c r="A189" t="s">
        <v>58</v>
      </c>
      <c r="E189" s="39" t="s">
        <v>5</v>
      </c>
    </row>
    <row r="190" spans="1:16" ht="25.5">
      <c r="A190" t="s">
        <v>50</v>
      </c>
      <c s="34" t="s">
        <v>334</v>
      </c>
      <c s="34" t="s">
        <v>5325</v>
      </c>
      <c s="35" t="s">
        <v>5</v>
      </c>
      <c s="6" t="s">
        <v>5326</v>
      </c>
      <c s="36" t="s">
        <v>93</v>
      </c>
      <c s="37">
        <v>23</v>
      </c>
      <c s="36">
        <v>0</v>
      </c>
      <c s="36">
        <f>ROUND(G190*H190,6)</f>
      </c>
      <c r="L190" s="38">
        <v>0</v>
      </c>
      <c s="32">
        <f>ROUND(ROUND(L190,2)*ROUND(G190,3),2)</f>
      </c>
      <c s="36" t="s">
        <v>184</v>
      </c>
      <c>
        <f>(M190*21)/100</f>
      </c>
      <c t="s">
        <v>28</v>
      </c>
    </row>
    <row r="191" spans="1:5" ht="25.5">
      <c r="A191" s="35" t="s">
        <v>56</v>
      </c>
      <c r="E191" s="39" t="s">
        <v>5326</v>
      </c>
    </row>
    <row r="192" spans="1:5" ht="12.75">
      <c r="A192" s="35" t="s">
        <v>57</v>
      </c>
      <c r="E192" s="40" t="s">
        <v>5</v>
      </c>
    </row>
    <row r="193" spans="1:5" ht="12.75">
      <c r="A193" t="s">
        <v>58</v>
      </c>
      <c r="E193" s="39" t="s">
        <v>5</v>
      </c>
    </row>
    <row r="194" spans="1:16" ht="25.5">
      <c r="A194" t="s">
        <v>50</v>
      </c>
      <c s="34" t="s">
        <v>336</v>
      </c>
      <c s="34" t="s">
        <v>5327</v>
      </c>
      <c s="35" t="s">
        <v>5</v>
      </c>
      <c s="6" t="s">
        <v>5328</v>
      </c>
      <c s="36" t="s">
        <v>93</v>
      </c>
      <c s="37">
        <v>59</v>
      </c>
      <c s="36">
        <v>0</v>
      </c>
      <c s="36">
        <f>ROUND(G194*H194,6)</f>
      </c>
      <c r="L194" s="38">
        <v>0</v>
      </c>
      <c s="32">
        <f>ROUND(ROUND(L194,2)*ROUND(G194,3),2)</f>
      </c>
      <c s="36" t="s">
        <v>184</v>
      </c>
      <c>
        <f>(M194*21)/100</f>
      </c>
      <c t="s">
        <v>28</v>
      </c>
    </row>
    <row r="195" spans="1:5" ht="25.5">
      <c r="A195" s="35" t="s">
        <v>56</v>
      </c>
      <c r="E195" s="39" t="s">
        <v>5328</v>
      </c>
    </row>
    <row r="196" spans="1:5" ht="12.75">
      <c r="A196" s="35" t="s">
        <v>57</v>
      </c>
      <c r="E196" s="40" t="s">
        <v>5</v>
      </c>
    </row>
    <row r="197" spans="1:5" ht="12.75">
      <c r="A197" t="s">
        <v>58</v>
      </c>
      <c r="E197" s="39" t="s">
        <v>5</v>
      </c>
    </row>
    <row r="198" spans="1:16" ht="25.5">
      <c r="A198" t="s">
        <v>50</v>
      </c>
      <c s="34" t="s">
        <v>338</v>
      </c>
      <c s="34" t="s">
        <v>5329</v>
      </c>
      <c s="35" t="s">
        <v>5</v>
      </c>
      <c s="6" t="s">
        <v>5330</v>
      </c>
      <c s="36" t="s">
        <v>93</v>
      </c>
      <c s="37">
        <v>16</v>
      </c>
      <c s="36">
        <v>0</v>
      </c>
      <c s="36">
        <f>ROUND(G198*H198,6)</f>
      </c>
      <c r="L198" s="38">
        <v>0</v>
      </c>
      <c s="32">
        <f>ROUND(ROUND(L198,2)*ROUND(G198,3),2)</f>
      </c>
      <c s="36" t="s">
        <v>184</v>
      </c>
      <c>
        <f>(M198*21)/100</f>
      </c>
      <c t="s">
        <v>28</v>
      </c>
    </row>
    <row r="199" spans="1:5" ht="25.5">
      <c r="A199" s="35" t="s">
        <v>56</v>
      </c>
      <c r="E199" s="39" t="s">
        <v>5330</v>
      </c>
    </row>
    <row r="200" spans="1:5" ht="12.75">
      <c r="A200" s="35" t="s">
        <v>57</v>
      </c>
      <c r="E200" s="40" t="s">
        <v>5</v>
      </c>
    </row>
    <row r="201" spans="1:5" ht="12.75">
      <c r="A201" t="s">
        <v>58</v>
      </c>
      <c r="E201" s="39" t="s">
        <v>5</v>
      </c>
    </row>
    <row r="202" spans="1:16" ht="25.5">
      <c r="A202" t="s">
        <v>50</v>
      </c>
      <c s="34" t="s">
        <v>966</v>
      </c>
      <c s="34" t="s">
        <v>5331</v>
      </c>
      <c s="35" t="s">
        <v>5</v>
      </c>
      <c s="6" t="s">
        <v>5332</v>
      </c>
      <c s="36" t="s">
        <v>93</v>
      </c>
      <c s="37">
        <v>36</v>
      </c>
      <c s="36">
        <v>0</v>
      </c>
      <c s="36">
        <f>ROUND(G202*H202,6)</f>
      </c>
      <c r="L202" s="38">
        <v>0</v>
      </c>
      <c s="32">
        <f>ROUND(ROUND(L202,2)*ROUND(G202,3),2)</f>
      </c>
      <c s="36" t="s">
        <v>184</v>
      </c>
      <c>
        <f>(M202*21)/100</f>
      </c>
      <c t="s">
        <v>28</v>
      </c>
    </row>
    <row r="203" spans="1:5" ht="25.5">
      <c r="A203" s="35" t="s">
        <v>56</v>
      </c>
      <c r="E203" s="39" t="s">
        <v>5332</v>
      </c>
    </row>
    <row r="204" spans="1:5" ht="12.75">
      <c r="A204" s="35" t="s">
        <v>57</v>
      </c>
      <c r="E204" s="40" t="s">
        <v>5</v>
      </c>
    </row>
    <row r="205" spans="1:5" ht="12.75">
      <c r="A205" t="s">
        <v>58</v>
      </c>
      <c r="E205" s="39" t="s">
        <v>5</v>
      </c>
    </row>
    <row r="206" spans="1:16" ht="25.5">
      <c r="A206" t="s">
        <v>50</v>
      </c>
      <c s="34" t="s">
        <v>969</v>
      </c>
      <c s="34" t="s">
        <v>5333</v>
      </c>
      <c s="35" t="s">
        <v>5</v>
      </c>
      <c s="6" t="s">
        <v>5334</v>
      </c>
      <c s="36" t="s">
        <v>93</v>
      </c>
      <c s="37">
        <v>12</v>
      </c>
      <c s="36">
        <v>0</v>
      </c>
      <c s="36">
        <f>ROUND(G206*H206,6)</f>
      </c>
      <c r="L206" s="38">
        <v>0</v>
      </c>
      <c s="32">
        <f>ROUND(ROUND(L206,2)*ROUND(G206,3),2)</f>
      </c>
      <c s="36" t="s">
        <v>184</v>
      </c>
      <c>
        <f>(M206*21)/100</f>
      </c>
      <c t="s">
        <v>28</v>
      </c>
    </row>
    <row r="207" spans="1:5" ht="25.5">
      <c r="A207" s="35" t="s">
        <v>56</v>
      </c>
      <c r="E207" s="39" t="s">
        <v>5334</v>
      </c>
    </row>
    <row r="208" spans="1:5" ht="12.75">
      <c r="A208" s="35" t="s">
        <v>57</v>
      </c>
      <c r="E208" s="40" t="s">
        <v>5</v>
      </c>
    </row>
    <row r="209" spans="1:5" ht="12.75">
      <c r="A209" t="s">
        <v>58</v>
      </c>
      <c r="E209" s="39" t="s">
        <v>5</v>
      </c>
    </row>
    <row r="210" spans="1:16" ht="25.5">
      <c r="A210" t="s">
        <v>50</v>
      </c>
      <c s="34" t="s">
        <v>973</v>
      </c>
      <c s="34" t="s">
        <v>5335</v>
      </c>
      <c s="35" t="s">
        <v>5</v>
      </c>
      <c s="6" t="s">
        <v>5336</v>
      </c>
      <c s="36" t="s">
        <v>93</v>
      </c>
      <c s="37">
        <v>23</v>
      </c>
      <c s="36">
        <v>0</v>
      </c>
      <c s="36">
        <f>ROUND(G210*H210,6)</f>
      </c>
      <c r="L210" s="38">
        <v>0</v>
      </c>
      <c s="32">
        <f>ROUND(ROUND(L210,2)*ROUND(G210,3),2)</f>
      </c>
      <c s="36" t="s">
        <v>184</v>
      </c>
      <c>
        <f>(M210*21)/100</f>
      </c>
      <c t="s">
        <v>28</v>
      </c>
    </row>
    <row r="211" spans="1:5" ht="25.5">
      <c r="A211" s="35" t="s">
        <v>56</v>
      </c>
      <c r="E211" s="39" t="s">
        <v>5336</v>
      </c>
    </row>
    <row r="212" spans="1:5" ht="12.75">
      <c r="A212" s="35" t="s">
        <v>57</v>
      </c>
      <c r="E212" s="40" t="s">
        <v>5</v>
      </c>
    </row>
    <row r="213" spans="1:5" ht="12.75">
      <c r="A213" t="s">
        <v>58</v>
      </c>
      <c r="E213" s="39" t="s">
        <v>5</v>
      </c>
    </row>
    <row r="214" spans="1:16" ht="25.5">
      <c r="A214" t="s">
        <v>50</v>
      </c>
      <c s="34" t="s">
        <v>978</v>
      </c>
      <c s="34" t="s">
        <v>5337</v>
      </c>
      <c s="35" t="s">
        <v>5</v>
      </c>
      <c s="6" t="s">
        <v>5338</v>
      </c>
      <c s="36" t="s">
        <v>93</v>
      </c>
      <c s="37">
        <v>147</v>
      </c>
      <c s="36">
        <v>0</v>
      </c>
      <c s="36">
        <f>ROUND(G214*H214,6)</f>
      </c>
      <c r="L214" s="38">
        <v>0</v>
      </c>
      <c s="32">
        <f>ROUND(ROUND(L214,2)*ROUND(G214,3),2)</f>
      </c>
      <c s="36" t="s">
        <v>184</v>
      </c>
      <c>
        <f>(M214*21)/100</f>
      </c>
      <c t="s">
        <v>28</v>
      </c>
    </row>
    <row r="215" spans="1:5" ht="25.5">
      <c r="A215" s="35" t="s">
        <v>56</v>
      </c>
      <c r="E215" s="39" t="s">
        <v>5338</v>
      </c>
    </row>
    <row r="216" spans="1:5" ht="25.5">
      <c r="A216" s="35" t="s">
        <v>57</v>
      </c>
      <c r="E216" s="40" t="s">
        <v>5339</v>
      </c>
    </row>
    <row r="217" spans="1:5" ht="12.75">
      <c r="A217" t="s">
        <v>58</v>
      </c>
      <c r="E217" s="39" t="s">
        <v>5</v>
      </c>
    </row>
    <row r="218" spans="1:16" ht="25.5">
      <c r="A218" t="s">
        <v>50</v>
      </c>
      <c s="34" t="s">
        <v>983</v>
      </c>
      <c s="34" t="s">
        <v>5340</v>
      </c>
      <c s="35" t="s">
        <v>5</v>
      </c>
      <c s="6" t="s">
        <v>5341</v>
      </c>
      <c s="36" t="s">
        <v>93</v>
      </c>
      <c s="37">
        <v>36</v>
      </c>
      <c s="36">
        <v>0</v>
      </c>
      <c s="36">
        <f>ROUND(G218*H218,6)</f>
      </c>
      <c r="L218" s="38">
        <v>0</v>
      </c>
      <c s="32">
        <f>ROUND(ROUND(L218,2)*ROUND(G218,3),2)</f>
      </c>
      <c s="36" t="s">
        <v>184</v>
      </c>
      <c>
        <f>(M218*21)/100</f>
      </c>
      <c t="s">
        <v>28</v>
      </c>
    </row>
    <row r="219" spans="1:5" ht="25.5">
      <c r="A219" s="35" t="s">
        <v>56</v>
      </c>
      <c r="E219" s="39" t="s">
        <v>5341</v>
      </c>
    </row>
    <row r="220" spans="1:5" ht="25.5">
      <c r="A220" s="35" t="s">
        <v>57</v>
      </c>
      <c r="E220" s="40" t="s">
        <v>1546</v>
      </c>
    </row>
    <row r="221" spans="1:5" ht="12.75">
      <c r="A221" t="s">
        <v>58</v>
      </c>
      <c r="E221" s="39" t="s">
        <v>5</v>
      </c>
    </row>
    <row r="222" spans="1:16" ht="25.5">
      <c r="A222" t="s">
        <v>50</v>
      </c>
      <c s="34" t="s">
        <v>998</v>
      </c>
      <c s="34" t="s">
        <v>5342</v>
      </c>
      <c s="35" t="s">
        <v>5</v>
      </c>
      <c s="6" t="s">
        <v>5343</v>
      </c>
      <c s="36" t="s">
        <v>93</v>
      </c>
      <c s="37">
        <v>35</v>
      </c>
      <c s="36">
        <v>0</v>
      </c>
      <c s="36">
        <f>ROUND(G222*H222,6)</f>
      </c>
      <c r="L222" s="38">
        <v>0</v>
      </c>
      <c s="32">
        <f>ROUND(ROUND(L222,2)*ROUND(G222,3),2)</f>
      </c>
      <c s="36" t="s">
        <v>184</v>
      </c>
      <c>
        <f>(M222*21)/100</f>
      </c>
      <c t="s">
        <v>28</v>
      </c>
    </row>
    <row r="223" spans="1:5" ht="25.5">
      <c r="A223" s="35" t="s">
        <v>56</v>
      </c>
      <c r="E223" s="39" t="s">
        <v>5343</v>
      </c>
    </row>
    <row r="224" spans="1:5" ht="25.5">
      <c r="A224" s="35" t="s">
        <v>57</v>
      </c>
      <c r="E224" s="40" t="s">
        <v>5344</v>
      </c>
    </row>
    <row r="225" spans="1:5" ht="12.75">
      <c r="A225" t="s">
        <v>58</v>
      </c>
      <c r="E225" s="39" t="s">
        <v>5</v>
      </c>
    </row>
    <row r="226" spans="1:16" ht="25.5">
      <c r="A226" t="s">
        <v>50</v>
      </c>
      <c s="34" t="s">
        <v>1002</v>
      </c>
      <c s="34" t="s">
        <v>5345</v>
      </c>
      <c s="35" t="s">
        <v>5</v>
      </c>
      <c s="6" t="s">
        <v>5346</v>
      </c>
      <c s="36" t="s">
        <v>93</v>
      </c>
      <c s="37">
        <v>563</v>
      </c>
      <c s="36">
        <v>0</v>
      </c>
      <c s="36">
        <f>ROUND(G226*H226,6)</f>
      </c>
      <c r="L226" s="38">
        <v>0</v>
      </c>
      <c s="32">
        <f>ROUND(ROUND(L226,2)*ROUND(G226,3),2)</f>
      </c>
      <c s="36" t="s">
        <v>184</v>
      </c>
      <c>
        <f>(M226*21)/100</f>
      </c>
      <c t="s">
        <v>28</v>
      </c>
    </row>
    <row r="227" spans="1:5" ht="25.5">
      <c r="A227" s="35" t="s">
        <v>56</v>
      </c>
      <c r="E227" s="39" t="s">
        <v>5346</v>
      </c>
    </row>
    <row r="228" spans="1:5" ht="12.75">
      <c r="A228" s="35" t="s">
        <v>57</v>
      </c>
      <c r="E228" s="40" t="s">
        <v>5</v>
      </c>
    </row>
    <row r="229" spans="1:5" ht="12.75">
      <c r="A229" t="s">
        <v>58</v>
      </c>
      <c r="E229" s="39" t="s">
        <v>5</v>
      </c>
    </row>
    <row r="230" spans="1:16" ht="25.5">
      <c r="A230" t="s">
        <v>50</v>
      </c>
      <c s="34" t="s">
        <v>1005</v>
      </c>
      <c s="34" t="s">
        <v>5347</v>
      </c>
      <c s="35" t="s">
        <v>5</v>
      </c>
      <c s="6" t="s">
        <v>5348</v>
      </c>
      <c s="36" t="s">
        <v>93</v>
      </c>
      <c s="37">
        <v>342</v>
      </c>
      <c s="36">
        <v>0</v>
      </c>
      <c s="36">
        <f>ROUND(G230*H230,6)</f>
      </c>
      <c r="L230" s="38">
        <v>0</v>
      </c>
      <c s="32">
        <f>ROUND(ROUND(L230,2)*ROUND(G230,3),2)</f>
      </c>
      <c s="36" t="s">
        <v>184</v>
      </c>
      <c>
        <f>(M230*21)/100</f>
      </c>
      <c t="s">
        <v>28</v>
      </c>
    </row>
    <row r="231" spans="1:5" ht="25.5">
      <c r="A231" s="35" t="s">
        <v>56</v>
      </c>
      <c r="E231" s="39" t="s">
        <v>5348</v>
      </c>
    </row>
    <row r="232" spans="1:5" ht="12.75">
      <c r="A232" s="35" t="s">
        <v>57</v>
      </c>
      <c r="E232" s="40" t="s">
        <v>5</v>
      </c>
    </row>
    <row r="233" spans="1:5" ht="12.75">
      <c r="A233" t="s">
        <v>58</v>
      </c>
      <c r="E233" s="39" t="s">
        <v>5</v>
      </c>
    </row>
    <row r="234" spans="1:16" ht="25.5">
      <c r="A234" t="s">
        <v>50</v>
      </c>
      <c s="34" t="s">
        <v>1008</v>
      </c>
      <c s="34" t="s">
        <v>5349</v>
      </c>
      <c s="35" t="s">
        <v>5</v>
      </c>
      <c s="6" t="s">
        <v>5350</v>
      </c>
      <c s="36" t="s">
        <v>93</v>
      </c>
      <c s="37">
        <v>380</v>
      </c>
      <c s="36">
        <v>0</v>
      </c>
      <c s="36">
        <f>ROUND(G234*H234,6)</f>
      </c>
      <c r="L234" s="38">
        <v>0</v>
      </c>
      <c s="32">
        <f>ROUND(ROUND(L234,2)*ROUND(G234,3),2)</f>
      </c>
      <c s="36" t="s">
        <v>55</v>
      </c>
      <c>
        <f>(M234*21)/100</f>
      </c>
      <c t="s">
        <v>28</v>
      </c>
    </row>
    <row r="235" spans="1:5" ht="25.5">
      <c r="A235" s="35" t="s">
        <v>56</v>
      </c>
      <c r="E235" s="39" t="s">
        <v>5350</v>
      </c>
    </row>
    <row r="236" spans="1:5" ht="12.75">
      <c r="A236" s="35" t="s">
        <v>57</v>
      </c>
      <c r="E236" s="40" t="s">
        <v>5</v>
      </c>
    </row>
    <row r="237" spans="1:5" ht="12.75">
      <c r="A237" t="s">
        <v>58</v>
      </c>
      <c r="E237" s="39" t="s">
        <v>5</v>
      </c>
    </row>
    <row r="238" spans="1:16" ht="25.5">
      <c r="A238" t="s">
        <v>50</v>
      </c>
      <c s="34" t="s">
        <v>1012</v>
      </c>
      <c s="34" t="s">
        <v>5351</v>
      </c>
      <c s="35" t="s">
        <v>5</v>
      </c>
      <c s="6" t="s">
        <v>5352</v>
      </c>
      <c s="36" t="s">
        <v>93</v>
      </c>
      <c s="37">
        <v>232</v>
      </c>
      <c s="36">
        <v>0</v>
      </c>
      <c s="36">
        <f>ROUND(G238*H238,6)</f>
      </c>
      <c r="L238" s="38">
        <v>0</v>
      </c>
      <c s="32">
        <f>ROUND(ROUND(L238,2)*ROUND(G238,3),2)</f>
      </c>
      <c s="36" t="s">
        <v>184</v>
      </c>
      <c>
        <f>(M238*21)/100</f>
      </c>
      <c t="s">
        <v>28</v>
      </c>
    </row>
    <row r="239" spans="1:5" ht="25.5">
      <c r="A239" s="35" t="s">
        <v>56</v>
      </c>
      <c r="E239" s="39" t="s">
        <v>5352</v>
      </c>
    </row>
    <row r="240" spans="1:5" ht="12.75">
      <c r="A240" s="35" t="s">
        <v>57</v>
      </c>
      <c r="E240" s="40" t="s">
        <v>5</v>
      </c>
    </row>
    <row r="241" spans="1:5" ht="12.75">
      <c r="A241" t="s">
        <v>58</v>
      </c>
      <c r="E241" s="39" t="s">
        <v>5</v>
      </c>
    </row>
    <row r="242" spans="1:16" ht="25.5">
      <c r="A242" t="s">
        <v>50</v>
      </c>
      <c s="34" t="s">
        <v>1015</v>
      </c>
      <c s="34" t="s">
        <v>5353</v>
      </c>
      <c s="35" t="s">
        <v>5</v>
      </c>
      <c s="6" t="s">
        <v>5354</v>
      </c>
      <c s="36" t="s">
        <v>93</v>
      </c>
      <c s="37">
        <v>134</v>
      </c>
      <c s="36">
        <v>0</v>
      </c>
      <c s="36">
        <f>ROUND(G242*H242,6)</f>
      </c>
      <c r="L242" s="38">
        <v>0</v>
      </c>
      <c s="32">
        <f>ROUND(ROUND(L242,2)*ROUND(G242,3),2)</f>
      </c>
      <c s="36" t="s">
        <v>184</v>
      </c>
      <c>
        <f>(M242*21)/100</f>
      </c>
      <c t="s">
        <v>28</v>
      </c>
    </row>
    <row r="243" spans="1:5" ht="25.5">
      <c r="A243" s="35" t="s">
        <v>56</v>
      </c>
      <c r="E243" s="39" t="s">
        <v>5354</v>
      </c>
    </row>
    <row r="244" spans="1:5" ht="12.75">
      <c r="A244" s="35" t="s">
        <v>57</v>
      </c>
      <c r="E244" s="40" t="s">
        <v>5</v>
      </c>
    </row>
    <row r="245" spans="1:5" ht="12.75">
      <c r="A245" t="s">
        <v>58</v>
      </c>
      <c r="E245" s="39" t="s">
        <v>5</v>
      </c>
    </row>
    <row r="246" spans="1:16" ht="25.5">
      <c r="A246" t="s">
        <v>50</v>
      </c>
      <c s="34" t="s">
        <v>1019</v>
      </c>
      <c s="34" t="s">
        <v>5355</v>
      </c>
      <c s="35" t="s">
        <v>5</v>
      </c>
      <c s="6" t="s">
        <v>5356</v>
      </c>
      <c s="36" t="s">
        <v>93</v>
      </c>
      <c s="37">
        <v>382</v>
      </c>
      <c s="36">
        <v>0</v>
      </c>
      <c s="36">
        <f>ROUND(G246*H246,6)</f>
      </c>
      <c r="L246" s="38">
        <v>0</v>
      </c>
      <c s="32">
        <f>ROUND(ROUND(L246,2)*ROUND(G246,3),2)</f>
      </c>
      <c s="36" t="s">
        <v>184</v>
      </c>
      <c>
        <f>(M246*21)/100</f>
      </c>
      <c t="s">
        <v>28</v>
      </c>
    </row>
    <row r="247" spans="1:5" ht="25.5">
      <c r="A247" s="35" t="s">
        <v>56</v>
      </c>
      <c r="E247" s="39" t="s">
        <v>5356</v>
      </c>
    </row>
    <row r="248" spans="1:5" ht="12.75">
      <c r="A248" s="35" t="s">
        <v>57</v>
      </c>
      <c r="E248" s="40" t="s">
        <v>5</v>
      </c>
    </row>
    <row r="249" spans="1:5" ht="12.75">
      <c r="A249" t="s">
        <v>58</v>
      </c>
      <c r="E249" s="39" t="s">
        <v>5</v>
      </c>
    </row>
    <row r="250" spans="1:16" ht="25.5">
      <c r="A250" t="s">
        <v>50</v>
      </c>
      <c s="34" t="s">
        <v>1023</v>
      </c>
      <c s="34" t="s">
        <v>5357</v>
      </c>
      <c s="35" t="s">
        <v>5</v>
      </c>
      <c s="6" t="s">
        <v>5358</v>
      </c>
      <c s="36" t="s">
        <v>93</v>
      </c>
      <c s="37">
        <v>218</v>
      </c>
      <c s="36">
        <v>0</v>
      </c>
      <c s="36">
        <f>ROUND(G250*H250,6)</f>
      </c>
      <c r="L250" s="38">
        <v>0</v>
      </c>
      <c s="32">
        <f>ROUND(ROUND(L250,2)*ROUND(G250,3),2)</f>
      </c>
      <c s="36" t="s">
        <v>184</v>
      </c>
      <c>
        <f>(M250*21)/100</f>
      </c>
      <c t="s">
        <v>28</v>
      </c>
    </row>
    <row r="251" spans="1:5" ht="25.5">
      <c r="A251" s="35" t="s">
        <v>56</v>
      </c>
      <c r="E251" s="39" t="s">
        <v>5358</v>
      </c>
    </row>
    <row r="252" spans="1:5" ht="12.75">
      <c r="A252" s="35" t="s">
        <v>57</v>
      </c>
      <c r="E252" s="40" t="s">
        <v>5</v>
      </c>
    </row>
    <row r="253" spans="1:5" ht="12.75">
      <c r="A253" t="s">
        <v>58</v>
      </c>
      <c r="E253" s="39" t="s">
        <v>5</v>
      </c>
    </row>
    <row r="254" spans="1:16" ht="12.75">
      <c r="A254" t="s">
        <v>50</v>
      </c>
      <c s="34" t="s">
        <v>1028</v>
      </c>
      <c s="34" t="s">
        <v>5359</v>
      </c>
      <c s="35" t="s">
        <v>5</v>
      </c>
      <c s="6" t="s">
        <v>5360</v>
      </c>
      <c s="36" t="s">
        <v>93</v>
      </c>
      <c s="37">
        <v>1517</v>
      </c>
      <c s="36">
        <v>0</v>
      </c>
      <c s="36">
        <f>ROUND(G254*H254,6)</f>
      </c>
      <c r="L254" s="38">
        <v>0</v>
      </c>
      <c s="32">
        <f>ROUND(ROUND(L254,2)*ROUND(G254,3),2)</f>
      </c>
      <c s="36" t="s">
        <v>184</v>
      </c>
      <c>
        <f>(M254*21)/100</f>
      </c>
      <c t="s">
        <v>28</v>
      </c>
    </row>
    <row r="255" spans="1:5" ht="12.75">
      <c r="A255" s="35" t="s">
        <v>56</v>
      </c>
      <c r="E255" s="39" t="s">
        <v>5360</v>
      </c>
    </row>
    <row r="256" spans="1:5" ht="25.5">
      <c r="A256" s="35" t="s">
        <v>57</v>
      </c>
      <c r="E256" s="40" t="s">
        <v>5361</v>
      </c>
    </row>
    <row r="257" spans="1:5" ht="12.75">
      <c r="A257" t="s">
        <v>58</v>
      </c>
      <c r="E257" s="39" t="s">
        <v>5</v>
      </c>
    </row>
    <row r="258" spans="1:16" ht="12.75">
      <c r="A258" t="s">
        <v>50</v>
      </c>
      <c s="34" t="s">
        <v>1031</v>
      </c>
      <c s="34" t="s">
        <v>5362</v>
      </c>
      <c s="35" t="s">
        <v>5</v>
      </c>
      <c s="6" t="s">
        <v>5363</v>
      </c>
      <c s="36" t="s">
        <v>93</v>
      </c>
      <c s="37">
        <v>516</v>
      </c>
      <c s="36">
        <v>0</v>
      </c>
      <c s="36">
        <f>ROUND(G258*H258,6)</f>
      </c>
      <c r="L258" s="38">
        <v>0</v>
      </c>
      <c s="32">
        <f>ROUND(ROUND(L258,2)*ROUND(G258,3),2)</f>
      </c>
      <c s="36" t="s">
        <v>184</v>
      </c>
      <c>
        <f>(M258*21)/100</f>
      </c>
      <c t="s">
        <v>28</v>
      </c>
    </row>
    <row r="259" spans="1:5" ht="12.75">
      <c r="A259" s="35" t="s">
        <v>56</v>
      </c>
      <c r="E259" s="39" t="s">
        <v>5363</v>
      </c>
    </row>
    <row r="260" spans="1:5" ht="25.5">
      <c r="A260" s="35" t="s">
        <v>57</v>
      </c>
      <c r="E260" s="40" t="s">
        <v>5364</v>
      </c>
    </row>
    <row r="261" spans="1:5" ht="12.75">
      <c r="A261" t="s">
        <v>58</v>
      </c>
      <c r="E261" s="39" t="s">
        <v>5</v>
      </c>
    </row>
    <row r="262" spans="1:16" ht="12.75">
      <c r="A262" t="s">
        <v>50</v>
      </c>
      <c s="34" t="s">
        <v>1036</v>
      </c>
      <c s="34" t="s">
        <v>5365</v>
      </c>
      <c s="35" t="s">
        <v>5</v>
      </c>
      <c s="6" t="s">
        <v>5366</v>
      </c>
      <c s="36" t="s">
        <v>93</v>
      </c>
      <c s="37">
        <v>218</v>
      </c>
      <c s="36">
        <v>0</v>
      </c>
      <c s="36">
        <f>ROUND(G262*H262,6)</f>
      </c>
      <c r="L262" s="38">
        <v>0</v>
      </c>
      <c s="32">
        <f>ROUND(ROUND(L262,2)*ROUND(G262,3),2)</f>
      </c>
      <c s="36" t="s">
        <v>184</v>
      </c>
      <c>
        <f>(M262*21)/100</f>
      </c>
      <c t="s">
        <v>28</v>
      </c>
    </row>
    <row r="263" spans="1:5" ht="12.75">
      <c r="A263" s="35" t="s">
        <v>56</v>
      </c>
      <c r="E263" s="39" t="s">
        <v>5366</v>
      </c>
    </row>
    <row r="264" spans="1:5" ht="25.5">
      <c r="A264" s="35" t="s">
        <v>57</v>
      </c>
      <c r="E264" s="40" t="s">
        <v>5367</v>
      </c>
    </row>
    <row r="265" spans="1:5" ht="12.75">
      <c r="A265" t="s">
        <v>58</v>
      </c>
      <c r="E265" s="39" t="s">
        <v>5</v>
      </c>
    </row>
    <row r="266" spans="1:16" ht="12.75">
      <c r="A266" t="s">
        <v>50</v>
      </c>
      <c s="34" t="s">
        <v>1040</v>
      </c>
      <c s="34" t="s">
        <v>5368</v>
      </c>
      <c s="35" t="s">
        <v>5</v>
      </c>
      <c s="6" t="s">
        <v>5369</v>
      </c>
      <c s="36" t="s">
        <v>93</v>
      </c>
      <c s="37">
        <v>2469</v>
      </c>
      <c s="36">
        <v>0</v>
      </c>
      <c s="36">
        <f>ROUND(G266*H266,6)</f>
      </c>
      <c r="L266" s="38">
        <v>0</v>
      </c>
      <c s="32">
        <f>ROUND(ROUND(L266,2)*ROUND(G266,3),2)</f>
      </c>
      <c s="36" t="s">
        <v>55</v>
      </c>
      <c>
        <f>(M266*21)/100</f>
      </c>
      <c t="s">
        <v>28</v>
      </c>
    </row>
    <row r="267" spans="1:5" ht="12.75">
      <c r="A267" s="35" t="s">
        <v>56</v>
      </c>
      <c r="E267" s="39" t="s">
        <v>5369</v>
      </c>
    </row>
    <row r="268" spans="1:5" ht="38.25">
      <c r="A268" s="35" t="s">
        <v>57</v>
      </c>
      <c r="E268" s="40" t="s">
        <v>5370</v>
      </c>
    </row>
    <row r="269" spans="1:5" ht="12.75">
      <c r="A269" t="s">
        <v>58</v>
      </c>
      <c r="E269" s="39" t="s">
        <v>5</v>
      </c>
    </row>
    <row r="270" spans="1:16" ht="25.5">
      <c r="A270" t="s">
        <v>50</v>
      </c>
      <c s="34" t="s">
        <v>1044</v>
      </c>
      <c s="34" t="s">
        <v>5371</v>
      </c>
      <c s="35" t="s">
        <v>5</v>
      </c>
      <c s="6" t="s">
        <v>5372</v>
      </c>
      <c s="36" t="s">
        <v>3302</v>
      </c>
      <c s="37">
        <v>28372.856</v>
      </c>
      <c s="36">
        <v>0</v>
      </c>
      <c s="36">
        <f>ROUND(G270*H270,6)</f>
      </c>
      <c r="L270" s="38">
        <v>0</v>
      </c>
      <c s="32">
        <f>ROUND(ROUND(L270,2)*ROUND(G270,3),2)</f>
      </c>
      <c s="36" t="s">
        <v>184</v>
      </c>
      <c>
        <f>(M270*21)/100</f>
      </c>
      <c t="s">
        <v>28</v>
      </c>
    </row>
    <row r="271" spans="1:5" ht="25.5">
      <c r="A271" s="35" t="s">
        <v>56</v>
      </c>
      <c r="E271" s="39" t="s">
        <v>5372</v>
      </c>
    </row>
    <row r="272" spans="1:5" ht="12.75">
      <c r="A272" s="35" t="s">
        <v>57</v>
      </c>
      <c r="E272" s="40" t="s">
        <v>5</v>
      </c>
    </row>
    <row r="273" spans="1:5" ht="12.75">
      <c r="A273" t="s">
        <v>58</v>
      </c>
      <c r="E273" s="39" t="s">
        <v>5</v>
      </c>
    </row>
    <row r="274" spans="1:13" ht="12.75">
      <c r="A274" t="s">
        <v>47</v>
      </c>
      <c r="C274" s="31" t="s">
        <v>2737</v>
      </c>
      <c r="E274" s="33" t="s">
        <v>4819</v>
      </c>
      <c r="J274" s="32">
        <f>0</f>
      </c>
      <c s="32">
        <f>0</f>
      </c>
      <c s="32">
        <f>0+L275+L279+L283+L287+L291+L295+L299+L303+L307+L311+L315+L319+L323+L327+L331+L335+L339+L343+L347+L351+L355+L359+L363+L367+L371+L375+L379+L383+L387+L391+L395+L399+L403+L407+L411+L415+L419+L423+L427+L431+L435+L439+L443+L447+L451+L455+L459+L463</f>
      </c>
      <c s="32">
        <f>0+M275+M279+M283+M287+M291+M295+M299+M303+M307+M311+M315+M319+M323+M327+M331+M335+M339+M343+M347+M351+M355+M359+M363+M367+M371+M375+M379+M383+M387+M391+M395+M399+M403+M407+M411+M415+M419+M423+M427+M431+M435+M439+M443+M447+M451+M455+M459+M463</f>
      </c>
    </row>
    <row r="275" spans="1:16" ht="25.5">
      <c r="A275" t="s">
        <v>50</v>
      </c>
      <c s="34" t="s">
        <v>1048</v>
      </c>
      <c s="34" t="s">
        <v>5373</v>
      </c>
      <c s="35" t="s">
        <v>5</v>
      </c>
      <c s="6" t="s">
        <v>5374</v>
      </c>
      <c s="36" t="s">
        <v>1332</v>
      </c>
      <c s="37">
        <v>1</v>
      </c>
      <c s="36">
        <v>0</v>
      </c>
      <c s="36">
        <f>ROUND(G275*H275,6)</f>
      </c>
      <c r="L275" s="38">
        <v>0</v>
      </c>
      <c s="32">
        <f>ROUND(ROUND(L275,2)*ROUND(G275,3),2)</f>
      </c>
      <c s="36" t="s">
        <v>184</v>
      </c>
      <c>
        <f>(M275*21)/100</f>
      </c>
      <c t="s">
        <v>28</v>
      </c>
    </row>
    <row r="276" spans="1:5" ht="25.5">
      <c r="A276" s="35" t="s">
        <v>56</v>
      </c>
      <c r="E276" s="39" t="s">
        <v>5374</v>
      </c>
    </row>
    <row r="277" spans="1:5" ht="12.75">
      <c r="A277" s="35" t="s">
        <v>57</v>
      </c>
      <c r="E277" s="40" t="s">
        <v>5</v>
      </c>
    </row>
    <row r="278" spans="1:5" ht="12.75">
      <c r="A278" t="s">
        <v>58</v>
      </c>
      <c r="E278" s="39" t="s">
        <v>5</v>
      </c>
    </row>
    <row r="279" spans="1:16" ht="25.5">
      <c r="A279" t="s">
        <v>50</v>
      </c>
      <c s="34" t="s">
        <v>1051</v>
      </c>
      <c s="34" t="s">
        <v>5375</v>
      </c>
      <c s="35" t="s">
        <v>5</v>
      </c>
      <c s="6" t="s">
        <v>5376</v>
      </c>
      <c s="36" t="s">
        <v>1332</v>
      </c>
      <c s="37">
        <v>3</v>
      </c>
      <c s="36">
        <v>0</v>
      </c>
      <c s="36">
        <f>ROUND(G279*H279,6)</f>
      </c>
      <c r="L279" s="38">
        <v>0</v>
      </c>
      <c s="32">
        <f>ROUND(ROUND(L279,2)*ROUND(G279,3),2)</f>
      </c>
      <c s="36" t="s">
        <v>184</v>
      </c>
      <c>
        <f>(M279*21)/100</f>
      </c>
      <c t="s">
        <v>28</v>
      </c>
    </row>
    <row r="280" spans="1:5" ht="25.5">
      <c r="A280" s="35" t="s">
        <v>56</v>
      </c>
      <c r="E280" s="39" t="s">
        <v>5376</v>
      </c>
    </row>
    <row r="281" spans="1:5" ht="12.75">
      <c r="A281" s="35" t="s">
        <v>57</v>
      </c>
      <c r="E281" s="40" t="s">
        <v>5</v>
      </c>
    </row>
    <row r="282" spans="1:5" ht="12.75">
      <c r="A282" t="s">
        <v>58</v>
      </c>
      <c r="E282" s="39" t="s">
        <v>5</v>
      </c>
    </row>
    <row r="283" spans="1:16" ht="25.5">
      <c r="A283" t="s">
        <v>50</v>
      </c>
      <c s="34" t="s">
        <v>1054</v>
      </c>
      <c s="34" t="s">
        <v>5377</v>
      </c>
      <c s="35" t="s">
        <v>5</v>
      </c>
      <c s="6" t="s">
        <v>5378</v>
      </c>
      <c s="36" t="s">
        <v>1332</v>
      </c>
      <c s="37">
        <v>6</v>
      </c>
      <c s="36">
        <v>0</v>
      </c>
      <c s="36">
        <f>ROUND(G283*H283,6)</f>
      </c>
      <c r="L283" s="38">
        <v>0</v>
      </c>
      <c s="32">
        <f>ROUND(ROUND(L283,2)*ROUND(G283,3),2)</f>
      </c>
      <c s="36" t="s">
        <v>184</v>
      </c>
      <c>
        <f>(M283*21)/100</f>
      </c>
      <c t="s">
        <v>28</v>
      </c>
    </row>
    <row r="284" spans="1:5" ht="25.5">
      <c r="A284" s="35" t="s">
        <v>56</v>
      </c>
      <c r="E284" s="39" t="s">
        <v>5378</v>
      </c>
    </row>
    <row r="285" spans="1:5" ht="12.75">
      <c r="A285" s="35" t="s">
        <v>57</v>
      </c>
      <c r="E285" s="40" t="s">
        <v>5</v>
      </c>
    </row>
    <row r="286" spans="1:5" ht="12.75">
      <c r="A286" t="s">
        <v>58</v>
      </c>
      <c r="E286" s="39" t="s">
        <v>5</v>
      </c>
    </row>
    <row r="287" spans="1:16" ht="12.75">
      <c r="A287" t="s">
        <v>50</v>
      </c>
      <c s="34" t="s">
        <v>1057</v>
      </c>
      <c s="34" t="s">
        <v>5379</v>
      </c>
      <c s="35" t="s">
        <v>5</v>
      </c>
      <c s="6" t="s">
        <v>5380</v>
      </c>
      <c s="36" t="s">
        <v>1332</v>
      </c>
      <c s="37">
        <v>1</v>
      </c>
      <c s="36">
        <v>0</v>
      </c>
      <c s="36">
        <f>ROUND(G287*H287,6)</f>
      </c>
      <c r="L287" s="38">
        <v>0</v>
      </c>
      <c s="32">
        <f>ROUND(ROUND(L287,2)*ROUND(G287,3),2)</f>
      </c>
      <c s="36" t="s">
        <v>184</v>
      </c>
      <c>
        <f>(M287*21)/100</f>
      </c>
      <c t="s">
        <v>28</v>
      </c>
    </row>
    <row r="288" spans="1:5" ht="12.75">
      <c r="A288" s="35" t="s">
        <v>56</v>
      </c>
      <c r="E288" s="39" t="s">
        <v>5380</v>
      </c>
    </row>
    <row r="289" spans="1:5" ht="12.75">
      <c r="A289" s="35" t="s">
        <v>57</v>
      </c>
      <c r="E289" s="40" t="s">
        <v>5</v>
      </c>
    </row>
    <row r="290" spans="1:5" ht="12.75">
      <c r="A290" t="s">
        <v>58</v>
      </c>
      <c r="E290" s="39" t="s">
        <v>5</v>
      </c>
    </row>
    <row r="291" spans="1:16" ht="12.75">
      <c r="A291" t="s">
        <v>50</v>
      </c>
      <c s="34" t="s">
        <v>1060</v>
      </c>
      <c s="34" t="s">
        <v>5381</v>
      </c>
      <c s="35" t="s">
        <v>5</v>
      </c>
      <c s="6" t="s">
        <v>5382</v>
      </c>
      <c s="36" t="s">
        <v>54</v>
      </c>
      <c s="37">
        <v>2</v>
      </c>
      <c s="36">
        <v>0</v>
      </c>
      <c s="36">
        <f>ROUND(G291*H291,6)</f>
      </c>
      <c r="L291" s="38">
        <v>0</v>
      </c>
      <c s="32">
        <f>ROUND(ROUND(L291,2)*ROUND(G291,3),2)</f>
      </c>
      <c s="36" t="s">
        <v>184</v>
      </c>
      <c>
        <f>(M291*21)/100</f>
      </c>
      <c t="s">
        <v>28</v>
      </c>
    </row>
    <row r="292" spans="1:5" ht="12.75">
      <c r="A292" s="35" t="s">
        <v>56</v>
      </c>
      <c r="E292" s="39" t="s">
        <v>5382</v>
      </c>
    </row>
    <row r="293" spans="1:5" ht="12.75">
      <c r="A293" s="35" t="s">
        <v>57</v>
      </c>
      <c r="E293" s="40" t="s">
        <v>5</v>
      </c>
    </row>
    <row r="294" spans="1:5" ht="12.75">
      <c r="A294" t="s">
        <v>58</v>
      </c>
      <c r="E294" s="39" t="s">
        <v>5</v>
      </c>
    </row>
    <row r="295" spans="1:16" ht="12.75">
      <c r="A295" t="s">
        <v>50</v>
      </c>
      <c s="34" t="s">
        <v>1064</v>
      </c>
      <c s="34" t="s">
        <v>5383</v>
      </c>
      <c s="35" t="s">
        <v>5</v>
      </c>
      <c s="6" t="s">
        <v>5384</v>
      </c>
      <c s="36" t="s">
        <v>54</v>
      </c>
      <c s="37">
        <v>2</v>
      </c>
      <c s="36">
        <v>0</v>
      </c>
      <c s="36">
        <f>ROUND(G295*H295,6)</f>
      </c>
      <c r="L295" s="38">
        <v>0</v>
      </c>
      <c s="32">
        <f>ROUND(ROUND(L295,2)*ROUND(G295,3),2)</f>
      </c>
      <c s="36" t="s">
        <v>55</v>
      </c>
      <c>
        <f>(M295*21)/100</f>
      </c>
      <c t="s">
        <v>28</v>
      </c>
    </row>
    <row r="296" spans="1:5" ht="12.75">
      <c r="A296" s="35" t="s">
        <v>56</v>
      </c>
      <c r="E296" s="39" t="s">
        <v>5384</v>
      </c>
    </row>
    <row r="297" spans="1:5" ht="12.75">
      <c r="A297" s="35" t="s">
        <v>57</v>
      </c>
      <c r="E297" s="40" t="s">
        <v>5</v>
      </c>
    </row>
    <row r="298" spans="1:5" ht="12.75">
      <c r="A298" t="s">
        <v>58</v>
      </c>
      <c r="E298" s="39" t="s">
        <v>5</v>
      </c>
    </row>
    <row r="299" spans="1:16" ht="12.75">
      <c r="A299" t="s">
        <v>50</v>
      </c>
      <c s="34" t="s">
        <v>1067</v>
      </c>
      <c s="34" t="s">
        <v>5385</v>
      </c>
      <c s="35" t="s">
        <v>5</v>
      </c>
      <c s="6" t="s">
        <v>5386</v>
      </c>
      <c s="36" t="s">
        <v>54</v>
      </c>
      <c s="37">
        <v>3</v>
      </c>
      <c s="36">
        <v>0</v>
      </c>
      <c s="36">
        <f>ROUND(G299*H299,6)</f>
      </c>
      <c r="L299" s="38">
        <v>0</v>
      </c>
      <c s="32">
        <f>ROUND(ROUND(L299,2)*ROUND(G299,3),2)</f>
      </c>
      <c s="36" t="s">
        <v>184</v>
      </c>
      <c>
        <f>(M299*21)/100</f>
      </c>
      <c t="s">
        <v>28</v>
      </c>
    </row>
    <row r="300" spans="1:5" ht="12.75">
      <c r="A300" s="35" t="s">
        <v>56</v>
      </c>
      <c r="E300" s="39" t="s">
        <v>5386</v>
      </c>
    </row>
    <row r="301" spans="1:5" ht="12.75">
      <c r="A301" s="35" t="s">
        <v>57</v>
      </c>
      <c r="E301" s="40" t="s">
        <v>5</v>
      </c>
    </row>
    <row r="302" spans="1:5" ht="12.75">
      <c r="A302" t="s">
        <v>58</v>
      </c>
      <c r="E302" s="39" t="s">
        <v>5</v>
      </c>
    </row>
    <row r="303" spans="1:16" ht="12.75">
      <c r="A303" t="s">
        <v>50</v>
      </c>
      <c s="34" t="s">
        <v>1070</v>
      </c>
      <c s="34" t="s">
        <v>526</v>
      </c>
      <c s="35" t="s">
        <v>5</v>
      </c>
      <c s="6" t="s">
        <v>5387</v>
      </c>
      <c s="36" t="s">
        <v>54</v>
      </c>
      <c s="37">
        <v>3</v>
      </c>
      <c s="36">
        <v>0</v>
      </c>
      <c s="36">
        <f>ROUND(G303*H303,6)</f>
      </c>
      <c r="L303" s="38">
        <v>0</v>
      </c>
      <c s="32">
        <f>ROUND(ROUND(L303,2)*ROUND(G303,3),2)</f>
      </c>
      <c s="36" t="s">
        <v>55</v>
      </c>
      <c>
        <f>(M303*21)/100</f>
      </c>
      <c t="s">
        <v>28</v>
      </c>
    </row>
    <row r="304" spans="1:5" ht="12.75">
      <c r="A304" s="35" t="s">
        <v>56</v>
      </c>
      <c r="E304" s="39" t="s">
        <v>5387</v>
      </c>
    </row>
    <row r="305" spans="1:5" ht="12.75">
      <c r="A305" s="35" t="s">
        <v>57</v>
      </c>
      <c r="E305" s="40" t="s">
        <v>5</v>
      </c>
    </row>
    <row r="306" spans="1:5" ht="12.75">
      <c r="A306" t="s">
        <v>58</v>
      </c>
      <c r="E306" s="39" t="s">
        <v>5</v>
      </c>
    </row>
    <row r="307" spans="1:16" ht="25.5">
      <c r="A307" t="s">
        <v>50</v>
      </c>
      <c s="34" t="s">
        <v>1074</v>
      </c>
      <c s="34" t="s">
        <v>5388</v>
      </c>
      <c s="35" t="s">
        <v>5</v>
      </c>
      <c s="6" t="s">
        <v>5389</v>
      </c>
      <c s="36" t="s">
        <v>54</v>
      </c>
      <c s="37">
        <v>52</v>
      </c>
      <c s="36">
        <v>0</v>
      </c>
      <c s="36">
        <f>ROUND(G307*H307,6)</f>
      </c>
      <c r="L307" s="38">
        <v>0</v>
      </c>
      <c s="32">
        <f>ROUND(ROUND(L307,2)*ROUND(G307,3),2)</f>
      </c>
      <c s="36" t="s">
        <v>184</v>
      </c>
      <c>
        <f>(M307*21)/100</f>
      </c>
      <c t="s">
        <v>28</v>
      </c>
    </row>
    <row r="308" spans="1:5" ht="25.5">
      <c r="A308" s="35" t="s">
        <v>56</v>
      </c>
      <c r="E308" s="39" t="s">
        <v>5389</v>
      </c>
    </row>
    <row r="309" spans="1:5" ht="25.5">
      <c r="A309" s="35" t="s">
        <v>57</v>
      </c>
      <c r="E309" s="40" t="s">
        <v>5390</v>
      </c>
    </row>
    <row r="310" spans="1:5" ht="12.75">
      <c r="A310" t="s">
        <v>58</v>
      </c>
      <c r="E310" s="39" t="s">
        <v>5</v>
      </c>
    </row>
    <row r="311" spans="1:16" ht="12.75">
      <c r="A311" t="s">
        <v>50</v>
      </c>
      <c s="34" t="s">
        <v>1077</v>
      </c>
      <c s="34" t="s">
        <v>5391</v>
      </c>
      <c s="35" t="s">
        <v>5</v>
      </c>
      <c s="6" t="s">
        <v>5392</v>
      </c>
      <c s="36" t="s">
        <v>54</v>
      </c>
      <c s="37">
        <v>14</v>
      </c>
      <c s="36">
        <v>0</v>
      </c>
      <c s="36">
        <f>ROUND(G311*H311,6)</f>
      </c>
      <c r="L311" s="38">
        <v>0</v>
      </c>
      <c s="32">
        <f>ROUND(ROUND(L311,2)*ROUND(G311,3),2)</f>
      </c>
      <c s="36" t="s">
        <v>55</v>
      </c>
      <c>
        <f>(M311*21)/100</f>
      </c>
      <c t="s">
        <v>28</v>
      </c>
    </row>
    <row r="312" spans="1:5" ht="12.75">
      <c r="A312" s="35" t="s">
        <v>56</v>
      </c>
      <c r="E312" s="39" t="s">
        <v>5392</v>
      </c>
    </row>
    <row r="313" spans="1:5" ht="12.75">
      <c r="A313" s="35" t="s">
        <v>57</v>
      </c>
      <c r="E313" s="40" t="s">
        <v>5</v>
      </c>
    </row>
    <row r="314" spans="1:5" ht="12.75">
      <c r="A314" t="s">
        <v>58</v>
      </c>
      <c r="E314" s="39" t="s">
        <v>5</v>
      </c>
    </row>
    <row r="315" spans="1:16" ht="12.75">
      <c r="A315" t="s">
        <v>50</v>
      </c>
      <c s="34" t="s">
        <v>1080</v>
      </c>
      <c s="34" t="s">
        <v>5393</v>
      </c>
      <c s="35" t="s">
        <v>5</v>
      </c>
      <c s="6" t="s">
        <v>5394</v>
      </c>
      <c s="36" t="s">
        <v>54</v>
      </c>
      <c s="37">
        <v>8</v>
      </c>
      <c s="36">
        <v>0</v>
      </c>
      <c s="36">
        <f>ROUND(G315*H315,6)</f>
      </c>
      <c r="L315" s="38">
        <v>0</v>
      </c>
      <c s="32">
        <f>ROUND(ROUND(L315,2)*ROUND(G315,3),2)</f>
      </c>
      <c s="36" t="s">
        <v>184</v>
      </c>
      <c>
        <f>(M315*21)/100</f>
      </c>
      <c t="s">
        <v>28</v>
      </c>
    </row>
    <row r="316" spans="1:5" ht="12.75">
      <c r="A316" s="35" t="s">
        <v>56</v>
      </c>
      <c r="E316" s="39" t="s">
        <v>5394</v>
      </c>
    </row>
    <row r="317" spans="1:5" ht="12.75">
      <c r="A317" s="35" t="s">
        <v>57</v>
      </c>
      <c r="E317" s="40" t="s">
        <v>5</v>
      </c>
    </row>
    <row r="318" spans="1:5" ht="12.75">
      <c r="A318" t="s">
        <v>58</v>
      </c>
      <c r="E318" s="39" t="s">
        <v>5</v>
      </c>
    </row>
    <row r="319" spans="1:16" ht="12.75">
      <c r="A319" t="s">
        <v>50</v>
      </c>
      <c s="34" t="s">
        <v>1083</v>
      </c>
      <c s="34" t="s">
        <v>5395</v>
      </c>
      <c s="35" t="s">
        <v>5</v>
      </c>
      <c s="6" t="s">
        <v>5396</v>
      </c>
      <c s="36" t="s">
        <v>54</v>
      </c>
      <c s="37">
        <v>8</v>
      </c>
      <c s="36">
        <v>0</v>
      </c>
      <c s="36">
        <f>ROUND(G319*H319,6)</f>
      </c>
      <c r="L319" s="38">
        <v>0</v>
      </c>
      <c s="32">
        <f>ROUND(ROUND(L319,2)*ROUND(G319,3),2)</f>
      </c>
      <c s="36" t="s">
        <v>184</v>
      </c>
      <c>
        <f>(M319*21)/100</f>
      </c>
      <c t="s">
        <v>28</v>
      </c>
    </row>
    <row r="320" spans="1:5" ht="12.75">
      <c r="A320" s="35" t="s">
        <v>56</v>
      </c>
      <c r="E320" s="39" t="s">
        <v>5396</v>
      </c>
    </row>
    <row r="321" spans="1:5" ht="25.5">
      <c r="A321" s="35" t="s">
        <v>57</v>
      </c>
      <c r="E321" s="40" t="s">
        <v>5397</v>
      </c>
    </row>
    <row r="322" spans="1:5" ht="12.75">
      <c r="A322" t="s">
        <v>58</v>
      </c>
      <c r="E322" s="39" t="s">
        <v>5</v>
      </c>
    </row>
    <row r="323" spans="1:16" ht="12.75">
      <c r="A323" t="s">
        <v>50</v>
      </c>
      <c s="34" t="s">
        <v>1087</v>
      </c>
      <c s="34" t="s">
        <v>5398</v>
      </c>
      <c s="35" t="s">
        <v>5</v>
      </c>
      <c s="6" t="s">
        <v>5399</v>
      </c>
      <c s="36" t="s">
        <v>54</v>
      </c>
      <c s="37">
        <v>5</v>
      </c>
      <c s="36">
        <v>0</v>
      </c>
      <c s="36">
        <f>ROUND(G323*H323,6)</f>
      </c>
      <c r="L323" s="38">
        <v>0</v>
      </c>
      <c s="32">
        <f>ROUND(ROUND(L323,2)*ROUND(G323,3),2)</f>
      </c>
      <c s="36" t="s">
        <v>184</v>
      </c>
      <c>
        <f>(M323*21)/100</f>
      </c>
      <c t="s">
        <v>28</v>
      </c>
    </row>
    <row r="324" spans="1:5" ht="12.75">
      <c r="A324" s="35" t="s">
        <v>56</v>
      </c>
      <c r="E324" s="39" t="s">
        <v>5399</v>
      </c>
    </row>
    <row r="325" spans="1:5" ht="12.75">
      <c r="A325" s="35" t="s">
        <v>57</v>
      </c>
      <c r="E325" s="40" t="s">
        <v>5</v>
      </c>
    </row>
    <row r="326" spans="1:5" ht="12.75">
      <c r="A326" t="s">
        <v>58</v>
      </c>
      <c r="E326" s="39" t="s">
        <v>5</v>
      </c>
    </row>
    <row r="327" spans="1:16" ht="12.75">
      <c r="A327" t="s">
        <v>50</v>
      </c>
      <c s="34" t="s">
        <v>1090</v>
      </c>
      <c s="34" t="s">
        <v>5400</v>
      </c>
      <c s="35" t="s">
        <v>5</v>
      </c>
      <c s="6" t="s">
        <v>5401</v>
      </c>
      <c s="36" t="s">
        <v>54</v>
      </c>
      <c s="37">
        <v>6</v>
      </c>
      <c s="36">
        <v>0</v>
      </c>
      <c s="36">
        <f>ROUND(G327*H327,6)</f>
      </c>
      <c r="L327" s="38">
        <v>0</v>
      </c>
      <c s="32">
        <f>ROUND(ROUND(L327,2)*ROUND(G327,3),2)</f>
      </c>
      <c s="36" t="s">
        <v>184</v>
      </c>
      <c>
        <f>(M327*21)/100</f>
      </c>
      <c t="s">
        <v>28</v>
      </c>
    </row>
    <row r="328" spans="1:5" ht="12.75">
      <c r="A328" s="35" t="s">
        <v>56</v>
      </c>
      <c r="E328" s="39" t="s">
        <v>5401</v>
      </c>
    </row>
    <row r="329" spans="1:5" ht="12.75">
      <c r="A329" s="35" t="s">
        <v>57</v>
      </c>
      <c r="E329" s="40" t="s">
        <v>5</v>
      </c>
    </row>
    <row r="330" spans="1:5" ht="12.75">
      <c r="A330" t="s">
        <v>58</v>
      </c>
      <c r="E330" s="39" t="s">
        <v>5</v>
      </c>
    </row>
    <row r="331" spans="1:16" ht="12.75">
      <c r="A331" t="s">
        <v>50</v>
      </c>
      <c s="34" t="s">
        <v>1094</v>
      </c>
      <c s="34" t="s">
        <v>5402</v>
      </c>
      <c s="35" t="s">
        <v>5</v>
      </c>
      <c s="6" t="s">
        <v>5403</v>
      </c>
      <c s="36" t="s">
        <v>54</v>
      </c>
      <c s="37">
        <v>2</v>
      </c>
      <c s="36">
        <v>0</v>
      </c>
      <c s="36">
        <f>ROUND(G331*H331,6)</f>
      </c>
      <c r="L331" s="38">
        <v>0</v>
      </c>
      <c s="32">
        <f>ROUND(ROUND(L331,2)*ROUND(G331,3),2)</f>
      </c>
      <c s="36" t="s">
        <v>184</v>
      </c>
      <c>
        <f>(M331*21)/100</f>
      </c>
      <c t="s">
        <v>28</v>
      </c>
    </row>
    <row r="332" spans="1:5" ht="12.75">
      <c r="A332" s="35" t="s">
        <v>56</v>
      </c>
      <c r="E332" s="39" t="s">
        <v>5403</v>
      </c>
    </row>
    <row r="333" spans="1:5" ht="25.5">
      <c r="A333" s="35" t="s">
        <v>57</v>
      </c>
      <c r="E333" s="40" t="s">
        <v>5404</v>
      </c>
    </row>
    <row r="334" spans="1:5" ht="12.75">
      <c r="A334" t="s">
        <v>58</v>
      </c>
      <c r="E334" s="39" t="s">
        <v>5</v>
      </c>
    </row>
    <row r="335" spans="1:16" ht="25.5">
      <c r="A335" t="s">
        <v>50</v>
      </c>
      <c s="34" t="s">
        <v>1097</v>
      </c>
      <c s="34" t="s">
        <v>5405</v>
      </c>
      <c s="35" t="s">
        <v>5</v>
      </c>
      <c s="6" t="s">
        <v>5406</v>
      </c>
      <c s="36" t="s">
        <v>1332</v>
      </c>
      <c s="37">
        <v>12</v>
      </c>
      <c s="36">
        <v>0</v>
      </c>
      <c s="36">
        <f>ROUND(G335*H335,6)</f>
      </c>
      <c r="L335" s="38">
        <v>0</v>
      </c>
      <c s="32">
        <f>ROUND(ROUND(L335,2)*ROUND(G335,3),2)</f>
      </c>
      <c s="36" t="s">
        <v>184</v>
      </c>
      <c>
        <f>(M335*21)/100</f>
      </c>
      <c t="s">
        <v>28</v>
      </c>
    </row>
    <row r="336" spans="1:5" ht="25.5">
      <c r="A336" s="35" t="s">
        <v>56</v>
      </c>
      <c r="E336" s="39" t="s">
        <v>5406</v>
      </c>
    </row>
    <row r="337" spans="1:5" ht="12.75">
      <c r="A337" s="35" t="s">
        <v>57</v>
      </c>
      <c r="E337" s="40" t="s">
        <v>5</v>
      </c>
    </row>
    <row r="338" spans="1:5" ht="12.75">
      <c r="A338" t="s">
        <v>58</v>
      </c>
      <c r="E338" s="39" t="s">
        <v>5</v>
      </c>
    </row>
    <row r="339" spans="1:16" ht="25.5">
      <c r="A339" t="s">
        <v>50</v>
      </c>
      <c s="34" t="s">
        <v>1100</v>
      </c>
      <c s="34" t="s">
        <v>5407</v>
      </c>
      <c s="35" t="s">
        <v>5</v>
      </c>
      <c s="6" t="s">
        <v>5408</v>
      </c>
      <c s="36" t="s">
        <v>54</v>
      </c>
      <c s="37">
        <v>66</v>
      </c>
      <c s="36">
        <v>0</v>
      </c>
      <c s="36">
        <f>ROUND(G339*H339,6)</f>
      </c>
      <c r="L339" s="38">
        <v>0</v>
      </c>
      <c s="32">
        <f>ROUND(ROUND(L339,2)*ROUND(G339,3),2)</f>
      </c>
      <c s="36" t="s">
        <v>55</v>
      </c>
      <c>
        <f>(M339*21)/100</f>
      </c>
      <c t="s">
        <v>28</v>
      </c>
    </row>
    <row r="340" spans="1:5" ht="25.5">
      <c r="A340" s="35" t="s">
        <v>56</v>
      </c>
      <c r="E340" s="39" t="s">
        <v>5408</v>
      </c>
    </row>
    <row r="341" spans="1:5" ht="12.75">
      <c r="A341" s="35" t="s">
        <v>57</v>
      </c>
      <c r="E341" s="40" t="s">
        <v>5</v>
      </c>
    </row>
    <row r="342" spans="1:5" ht="12.75">
      <c r="A342" t="s">
        <v>58</v>
      </c>
      <c r="E342" s="39" t="s">
        <v>5</v>
      </c>
    </row>
    <row r="343" spans="1:16" ht="12.75">
      <c r="A343" t="s">
        <v>50</v>
      </c>
      <c s="34" t="s">
        <v>1103</v>
      </c>
      <c s="34" t="s">
        <v>5409</v>
      </c>
      <c s="35" t="s">
        <v>5</v>
      </c>
      <c s="6" t="s">
        <v>5410</v>
      </c>
      <c s="36" t="s">
        <v>54</v>
      </c>
      <c s="37">
        <v>1</v>
      </c>
      <c s="36">
        <v>0</v>
      </c>
      <c s="36">
        <f>ROUND(G343*H343,6)</f>
      </c>
      <c r="L343" s="38">
        <v>0</v>
      </c>
      <c s="32">
        <f>ROUND(ROUND(L343,2)*ROUND(G343,3),2)</f>
      </c>
      <c s="36" t="s">
        <v>184</v>
      </c>
      <c>
        <f>(M343*21)/100</f>
      </c>
      <c t="s">
        <v>28</v>
      </c>
    </row>
    <row r="344" spans="1:5" ht="12.75">
      <c r="A344" s="35" t="s">
        <v>56</v>
      </c>
      <c r="E344" s="39" t="s">
        <v>5410</v>
      </c>
    </row>
    <row r="345" spans="1:5" ht="12.75">
      <c r="A345" s="35" t="s">
        <v>57</v>
      </c>
      <c r="E345" s="40" t="s">
        <v>5</v>
      </c>
    </row>
    <row r="346" spans="1:5" ht="12.75">
      <c r="A346" t="s">
        <v>58</v>
      </c>
      <c r="E346" s="39" t="s">
        <v>5</v>
      </c>
    </row>
    <row r="347" spans="1:16" ht="12.75">
      <c r="A347" t="s">
        <v>50</v>
      </c>
      <c s="34" t="s">
        <v>1106</v>
      </c>
      <c s="34" t="s">
        <v>5411</v>
      </c>
      <c s="35" t="s">
        <v>5</v>
      </c>
      <c s="6" t="s">
        <v>5412</v>
      </c>
      <c s="36" t="s">
        <v>54</v>
      </c>
      <c s="37">
        <v>4</v>
      </c>
      <c s="36">
        <v>0</v>
      </c>
      <c s="36">
        <f>ROUND(G347*H347,6)</f>
      </c>
      <c r="L347" s="38">
        <v>0</v>
      </c>
      <c s="32">
        <f>ROUND(ROUND(L347,2)*ROUND(G347,3),2)</f>
      </c>
      <c s="36" t="s">
        <v>184</v>
      </c>
      <c>
        <f>(M347*21)/100</f>
      </c>
      <c t="s">
        <v>28</v>
      </c>
    </row>
    <row r="348" spans="1:5" ht="12.75">
      <c r="A348" s="35" t="s">
        <v>56</v>
      </c>
      <c r="E348" s="39" t="s">
        <v>5412</v>
      </c>
    </row>
    <row r="349" spans="1:5" ht="12.75">
      <c r="A349" s="35" t="s">
        <v>57</v>
      </c>
      <c r="E349" s="40" t="s">
        <v>5</v>
      </c>
    </row>
    <row r="350" spans="1:5" ht="12.75">
      <c r="A350" t="s">
        <v>58</v>
      </c>
      <c r="E350" s="39" t="s">
        <v>5</v>
      </c>
    </row>
    <row r="351" spans="1:16" ht="12.75">
      <c r="A351" t="s">
        <v>50</v>
      </c>
      <c s="34" t="s">
        <v>1109</v>
      </c>
      <c s="34" t="s">
        <v>5413</v>
      </c>
      <c s="35" t="s">
        <v>5</v>
      </c>
      <c s="6" t="s">
        <v>5414</v>
      </c>
      <c s="36" t="s">
        <v>54</v>
      </c>
      <c s="37">
        <v>1</v>
      </c>
      <c s="36">
        <v>0</v>
      </c>
      <c s="36">
        <f>ROUND(G351*H351,6)</f>
      </c>
      <c r="L351" s="38">
        <v>0</v>
      </c>
      <c s="32">
        <f>ROUND(ROUND(L351,2)*ROUND(G351,3),2)</f>
      </c>
      <c s="36" t="s">
        <v>184</v>
      </c>
      <c>
        <f>(M351*21)/100</f>
      </c>
      <c t="s">
        <v>28</v>
      </c>
    </row>
    <row r="352" spans="1:5" ht="12.75">
      <c r="A352" s="35" t="s">
        <v>56</v>
      </c>
      <c r="E352" s="39" t="s">
        <v>5414</v>
      </c>
    </row>
    <row r="353" spans="1:5" ht="12.75">
      <c r="A353" s="35" t="s">
        <v>57</v>
      </c>
      <c r="E353" s="40" t="s">
        <v>5</v>
      </c>
    </row>
    <row r="354" spans="1:5" ht="12.75">
      <c r="A354" t="s">
        <v>58</v>
      </c>
      <c r="E354" s="39" t="s">
        <v>5</v>
      </c>
    </row>
    <row r="355" spans="1:16" ht="25.5">
      <c r="A355" t="s">
        <v>50</v>
      </c>
      <c s="34" t="s">
        <v>1113</v>
      </c>
      <c s="34" t="s">
        <v>5415</v>
      </c>
      <c s="35" t="s">
        <v>5</v>
      </c>
      <c s="6" t="s">
        <v>5416</v>
      </c>
      <c s="36" t="s">
        <v>54</v>
      </c>
      <c s="37">
        <v>78</v>
      </c>
      <c s="36">
        <v>0</v>
      </c>
      <c s="36">
        <f>ROUND(G355*H355,6)</f>
      </c>
      <c r="L355" s="38">
        <v>0</v>
      </c>
      <c s="32">
        <f>ROUND(ROUND(L355,2)*ROUND(G355,3),2)</f>
      </c>
      <c s="36" t="s">
        <v>184</v>
      </c>
      <c>
        <f>(M355*21)/100</f>
      </c>
      <c t="s">
        <v>28</v>
      </c>
    </row>
    <row r="356" spans="1:5" ht="25.5">
      <c r="A356" s="35" t="s">
        <v>56</v>
      </c>
      <c r="E356" s="39" t="s">
        <v>5416</v>
      </c>
    </row>
    <row r="357" spans="1:5" ht="12.75">
      <c r="A357" s="35" t="s">
        <v>57</v>
      </c>
      <c r="E357" s="40" t="s">
        <v>5</v>
      </c>
    </row>
    <row r="358" spans="1:5" ht="12.75">
      <c r="A358" t="s">
        <v>58</v>
      </c>
      <c r="E358" s="39" t="s">
        <v>5</v>
      </c>
    </row>
    <row r="359" spans="1:16" ht="12.75">
      <c r="A359" t="s">
        <v>50</v>
      </c>
      <c s="34" t="s">
        <v>1116</v>
      </c>
      <c s="34" t="s">
        <v>5417</v>
      </c>
      <c s="35" t="s">
        <v>5</v>
      </c>
      <c s="6" t="s">
        <v>5418</v>
      </c>
      <c s="36" t="s">
        <v>54</v>
      </c>
      <c s="37">
        <v>65</v>
      </c>
      <c s="36">
        <v>0</v>
      </c>
      <c s="36">
        <f>ROUND(G359*H359,6)</f>
      </c>
      <c r="L359" s="38">
        <v>0</v>
      </c>
      <c s="32">
        <f>ROUND(ROUND(L359,2)*ROUND(G359,3),2)</f>
      </c>
      <c s="36" t="s">
        <v>184</v>
      </c>
      <c>
        <f>(M359*21)/100</f>
      </c>
      <c t="s">
        <v>28</v>
      </c>
    </row>
    <row r="360" spans="1:5" ht="12.75">
      <c r="A360" s="35" t="s">
        <v>56</v>
      </c>
      <c r="E360" s="39" t="s">
        <v>5418</v>
      </c>
    </row>
    <row r="361" spans="1:5" ht="25.5">
      <c r="A361" s="35" t="s">
        <v>57</v>
      </c>
      <c r="E361" s="40" t="s">
        <v>5419</v>
      </c>
    </row>
    <row r="362" spans="1:5" ht="12.75">
      <c r="A362" t="s">
        <v>58</v>
      </c>
      <c r="E362" s="39" t="s">
        <v>5</v>
      </c>
    </row>
    <row r="363" spans="1:16" ht="25.5">
      <c r="A363" t="s">
        <v>50</v>
      </c>
      <c s="34" t="s">
        <v>1119</v>
      </c>
      <c s="34" t="s">
        <v>5420</v>
      </c>
      <c s="35" t="s">
        <v>5</v>
      </c>
      <c s="6" t="s">
        <v>5421</v>
      </c>
      <c s="36" t="s">
        <v>54</v>
      </c>
      <c s="37">
        <v>1</v>
      </c>
      <c s="36">
        <v>0</v>
      </c>
      <c s="36">
        <f>ROUND(G363*H363,6)</f>
      </c>
      <c r="L363" s="38">
        <v>0</v>
      </c>
      <c s="32">
        <f>ROUND(ROUND(L363,2)*ROUND(G363,3),2)</f>
      </c>
      <c s="36" t="s">
        <v>184</v>
      </c>
      <c>
        <f>(M363*21)/100</f>
      </c>
      <c t="s">
        <v>28</v>
      </c>
    </row>
    <row r="364" spans="1:5" ht="25.5">
      <c r="A364" s="35" t="s">
        <v>56</v>
      </c>
      <c r="E364" s="39" t="s">
        <v>5421</v>
      </c>
    </row>
    <row r="365" spans="1:5" ht="12.75">
      <c r="A365" s="35" t="s">
        <v>57</v>
      </c>
      <c r="E365" s="40" t="s">
        <v>5</v>
      </c>
    </row>
    <row r="366" spans="1:5" ht="12.75">
      <c r="A366" t="s">
        <v>58</v>
      </c>
      <c r="E366" s="39" t="s">
        <v>5</v>
      </c>
    </row>
    <row r="367" spans="1:16" ht="25.5">
      <c r="A367" t="s">
        <v>50</v>
      </c>
      <c s="34" t="s">
        <v>518</v>
      </c>
      <c s="34" t="s">
        <v>5422</v>
      </c>
      <c s="35" t="s">
        <v>5</v>
      </c>
      <c s="6" t="s">
        <v>5423</v>
      </c>
      <c s="36" t="s">
        <v>54</v>
      </c>
      <c s="37">
        <v>4</v>
      </c>
      <c s="36">
        <v>0</v>
      </c>
      <c s="36">
        <f>ROUND(G367*H367,6)</f>
      </c>
      <c r="L367" s="38">
        <v>0</v>
      </c>
      <c s="32">
        <f>ROUND(ROUND(L367,2)*ROUND(G367,3),2)</f>
      </c>
      <c s="36" t="s">
        <v>184</v>
      </c>
      <c>
        <f>(M367*21)/100</f>
      </c>
      <c t="s">
        <v>28</v>
      </c>
    </row>
    <row r="368" spans="1:5" ht="25.5">
      <c r="A368" s="35" t="s">
        <v>56</v>
      </c>
      <c r="E368" s="39" t="s">
        <v>5423</v>
      </c>
    </row>
    <row r="369" spans="1:5" ht="12.75">
      <c r="A369" s="35" t="s">
        <v>57</v>
      </c>
      <c r="E369" s="40" t="s">
        <v>5</v>
      </c>
    </row>
    <row r="370" spans="1:5" ht="12.75">
      <c r="A370" t="s">
        <v>58</v>
      </c>
      <c r="E370" s="39" t="s">
        <v>5</v>
      </c>
    </row>
    <row r="371" spans="1:16" ht="12.75">
      <c r="A371" t="s">
        <v>50</v>
      </c>
      <c s="34" t="s">
        <v>1124</v>
      </c>
      <c s="34" t="s">
        <v>5424</v>
      </c>
      <c s="35" t="s">
        <v>5</v>
      </c>
      <c s="6" t="s">
        <v>5425</v>
      </c>
      <c s="36" t="s">
        <v>54</v>
      </c>
      <c s="37">
        <v>67</v>
      </c>
      <c s="36">
        <v>0</v>
      </c>
      <c s="36">
        <f>ROUND(G371*H371,6)</f>
      </c>
      <c r="L371" s="38">
        <v>0</v>
      </c>
      <c s="32">
        <f>ROUND(ROUND(L371,2)*ROUND(G371,3),2)</f>
      </c>
      <c s="36" t="s">
        <v>184</v>
      </c>
      <c>
        <f>(M371*21)/100</f>
      </c>
      <c t="s">
        <v>28</v>
      </c>
    </row>
    <row r="372" spans="1:5" ht="12.75">
      <c r="A372" s="35" t="s">
        <v>56</v>
      </c>
      <c r="E372" s="39" t="s">
        <v>5425</v>
      </c>
    </row>
    <row r="373" spans="1:5" ht="25.5">
      <c r="A373" s="35" t="s">
        <v>57</v>
      </c>
      <c r="E373" s="40" t="s">
        <v>5426</v>
      </c>
    </row>
    <row r="374" spans="1:5" ht="12.75">
      <c r="A374" t="s">
        <v>58</v>
      </c>
      <c r="E374" s="39" t="s">
        <v>5</v>
      </c>
    </row>
    <row r="375" spans="1:16" ht="12.75">
      <c r="A375" t="s">
        <v>50</v>
      </c>
      <c s="34" t="s">
        <v>1128</v>
      </c>
      <c s="34" t="s">
        <v>5427</v>
      </c>
      <c s="35" t="s">
        <v>5</v>
      </c>
      <c s="6" t="s">
        <v>5428</v>
      </c>
      <c s="36" t="s">
        <v>54</v>
      </c>
      <c s="37">
        <v>9</v>
      </c>
      <c s="36">
        <v>0</v>
      </c>
      <c s="36">
        <f>ROUND(G375*H375,6)</f>
      </c>
      <c r="L375" s="38">
        <v>0</v>
      </c>
      <c s="32">
        <f>ROUND(ROUND(L375,2)*ROUND(G375,3),2)</f>
      </c>
      <c s="36" t="s">
        <v>184</v>
      </c>
      <c>
        <f>(M375*21)/100</f>
      </c>
      <c t="s">
        <v>28</v>
      </c>
    </row>
    <row r="376" spans="1:5" ht="12.75">
      <c r="A376" s="35" t="s">
        <v>56</v>
      </c>
      <c r="E376" s="39" t="s">
        <v>5428</v>
      </c>
    </row>
    <row r="377" spans="1:5" ht="25.5">
      <c r="A377" s="35" t="s">
        <v>57</v>
      </c>
      <c r="E377" s="40" t="s">
        <v>5429</v>
      </c>
    </row>
    <row r="378" spans="1:5" ht="12.75">
      <c r="A378" t="s">
        <v>58</v>
      </c>
      <c r="E378" s="39" t="s">
        <v>5</v>
      </c>
    </row>
    <row r="379" spans="1:16" ht="12.75">
      <c r="A379" t="s">
        <v>50</v>
      </c>
      <c s="34" t="s">
        <v>1132</v>
      </c>
      <c s="34" t="s">
        <v>5430</v>
      </c>
      <c s="35" t="s">
        <v>5</v>
      </c>
      <c s="6" t="s">
        <v>5431</v>
      </c>
      <c s="36" t="s">
        <v>54</v>
      </c>
      <c s="37">
        <v>19</v>
      </c>
      <c s="36">
        <v>0</v>
      </c>
      <c s="36">
        <f>ROUND(G379*H379,6)</f>
      </c>
      <c r="L379" s="38">
        <v>0</v>
      </c>
      <c s="32">
        <f>ROUND(ROUND(L379,2)*ROUND(G379,3),2)</f>
      </c>
      <c s="36" t="s">
        <v>184</v>
      </c>
      <c>
        <f>(M379*21)/100</f>
      </c>
      <c t="s">
        <v>28</v>
      </c>
    </row>
    <row r="380" spans="1:5" ht="12.75">
      <c r="A380" s="35" t="s">
        <v>56</v>
      </c>
      <c r="E380" s="39" t="s">
        <v>5431</v>
      </c>
    </row>
    <row r="381" spans="1:5" ht="25.5">
      <c r="A381" s="35" t="s">
        <v>57</v>
      </c>
      <c r="E381" s="40" t="s">
        <v>5432</v>
      </c>
    </row>
    <row r="382" spans="1:5" ht="12.75">
      <c r="A382" t="s">
        <v>58</v>
      </c>
      <c r="E382" s="39" t="s">
        <v>5</v>
      </c>
    </row>
    <row r="383" spans="1:16" ht="12.75">
      <c r="A383" t="s">
        <v>50</v>
      </c>
      <c s="34" t="s">
        <v>1136</v>
      </c>
      <c s="34" t="s">
        <v>5433</v>
      </c>
      <c s="35" t="s">
        <v>5</v>
      </c>
      <c s="6" t="s">
        <v>5434</v>
      </c>
      <c s="36" t="s">
        <v>54</v>
      </c>
      <c s="37">
        <v>17</v>
      </c>
      <c s="36">
        <v>0</v>
      </c>
      <c s="36">
        <f>ROUND(G383*H383,6)</f>
      </c>
      <c r="L383" s="38">
        <v>0</v>
      </c>
      <c s="32">
        <f>ROUND(ROUND(L383,2)*ROUND(G383,3),2)</f>
      </c>
      <c s="36" t="s">
        <v>184</v>
      </c>
      <c>
        <f>(M383*21)/100</f>
      </c>
      <c t="s">
        <v>28</v>
      </c>
    </row>
    <row r="384" spans="1:5" ht="12.75">
      <c r="A384" s="35" t="s">
        <v>56</v>
      </c>
      <c r="E384" s="39" t="s">
        <v>5434</v>
      </c>
    </row>
    <row r="385" spans="1:5" ht="25.5">
      <c r="A385" s="35" t="s">
        <v>57</v>
      </c>
      <c r="E385" s="40" t="s">
        <v>5435</v>
      </c>
    </row>
    <row r="386" spans="1:5" ht="12.75">
      <c r="A386" t="s">
        <v>58</v>
      </c>
      <c r="E386" s="39" t="s">
        <v>5</v>
      </c>
    </row>
    <row r="387" spans="1:16" ht="12.75">
      <c r="A387" t="s">
        <v>50</v>
      </c>
      <c s="34" t="s">
        <v>1138</v>
      </c>
      <c s="34" t="s">
        <v>5436</v>
      </c>
      <c s="35" t="s">
        <v>5</v>
      </c>
      <c s="6" t="s">
        <v>5437</v>
      </c>
      <c s="36" t="s">
        <v>54</v>
      </c>
      <c s="37">
        <v>5</v>
      </c>
      <c s="36">
        <v>0</v>
      </c>
      <c s="36">
        <f>ROUND(G387*H387,6)</f>
      </c>
      <c r="L387" s="38">
        <v>0</v>
      </c>
      <c s="32">
        <f>ROUND(ROUND(L387,2)*ROUND(G387,3),2)</f>
      </c>
      <c s="36" t="s">
        <v>184</v>
      </c>
      <c>
        <f>(M387*21)/100</f>
      </c>
      <c t="s">
        <v>28</v>
      </c>
    </row>
    <row r="388" spans="1:5" ht="12.75">
      <c r="A388" s="35" t="s">
        <v>56</v>
      </c>
      <c r="E388" s="39" t="s">
        <v>5437</v>
      </c>
    </row>
    <row r="389" spans="1:5" ht="25.5">
      <c r="A389" s="35" t="s">
        <v>57</v>
      </c>
      <c r="E389" s="40" t="s">
        <v>5438</v>
      </c>
    </row>
    <row r="390" spans="1:5" ht="12.75">
      <c r="A390" t="s">
        <v>58</v>
      </c>
      <c r="E390" s="39" t="s">
        <v>5</v>
      </c>
    </row>
    <row r="391" spans="1:16" ht="12.75">
      <c r="A391" t="s">
        <v>50</v>
      </c>
      <c s="34" t="s">
        <v>1141</v>
      </c>
      <c s="34" t="s">
        <v>5439</v>
      </c>
      <c s="35" t="s">
        <v>5</v>
      </c>
      <c s="6" t="s">
        <v>5440</v>
      </c>
      <c s="36" t="s">
        <v>54</v>
      </c>
      <c s="37">
        <v>25</v>
      </c>
      <c s="36">
        <v>0</v>
      </c>
      <c s="36">
        <f>ROUND(G391*H391,6)</f>
      </c>
      <c r="L391" s="38">
        <v>0</v>
      </c>
      <c s="32">
        <f>ROUND(ROUND(L391,2)*ROUND(G391,3),2)</f>
      </c>
      <c s="36" t="s">
        <v>184</v>
      </c>
      <c>
        <f>(M391*21)/100</f>
      </c>
      <c t="s">
        <v>28</v>
      </c>
    </row>
    <row r="392" spans="1:5" ht="12.75">
      <c r="A392" s="35" t="s">
        <v>56</v>
      </c>
      <c r="E392" s="39" t="s">
        <v>5440</v>
      </c>
    </row>
    <row r="393" spans="1:5" ht="25.5">
      <c r="A393" s="35" t="s">
        <v>57</v>
      </c>
      <c r="E393" s="40" t="s">
        <v>5441</v>
      </c>
    </row>
    <row r="394" spans="1:5" ht="12.75">
      <c r="A394" t="s">
        <v>58</v>
      </c>
      <c r="E394" s="39" t="s">
        <v>5</v>
      </c>
    </row>
    <row r="395" spans="1:16" ht="25.5">
      <c r="A395" t="s">
        <v>50</v>
      </c>
      <c s="34" t="s">
        <v>1145</v>
      </c>
      <c s="34" t="s">
        <v>5442</v>
      </c>
      <c s="35" t="s">
        <v>5</v>
      </c>
      <c s="6" t="s">
        <v>5443</v>
      </c>
      <c s="36" t="s">
        <v>54</v>
      </c>
      <c s="37">
        <v>3</v>
      </c>
      <c s="36">
        <v>0</v>
      </c>
      <c s="36">
        <f>ROUND(G395*H395,6)</f>
      </c>
      <c r="L395" s="38">
        <v>0</v>
      </c>
      <c s="32">
        <f>ROUND(ROUND(L395,2)*ROUND(G395,3),2)</f>
      </c>
      <c s="36" t="s">
        <v>184</v>
      </c>
      <c>
        <f>(M395*21)/100</f>
      </c>
      <c t="s">
        <v>28</v>
      </c>
    </row>
    <row r="396" spans="1:5" ht="25.5">
      <c r="A396" s="35" t="s">
        <v>56</v>
      </c>
      <c r="E396" s="39" t="s">
        <v>5443</v>
      </c>
    </row>
    <row r="397" spans="1:5" ht="38.25">
      <c r="A397" s="35" t="s">
        <v>57</v>
      </c>
      <c r="E397" s="40" t="s">
        <v>5444</v>
      </c>
    </row>
    <row r="398" spans="1:5" ht="12.75">
      <c r="A398" t="s">
        <v>58</v>
      </c>
      <c r="E398" s="39" t="s">
        <v>5</v>
      </c>
    </row>
    <row r="399" spans="1:16" ht="25.5">
      <c r="A399" t="s">
        <v>50</v>
      </c>
      <c s="34" t="s">
        <v>1148</v>
      </c>
      <c s="34" t="s">
        <v>5445</v>
      </c>
      <c s="35" t="s">
        <v>5</v>
      </c>
      <c s="6" t="s">
        <v>5446</v>
      </c>
      <c s="36" t="s">
        <v>54</v>
      </c>
      <c s="37">
        <v>1</v>
      </c>
      <c s="36">
        <v>0</v>
      </c>
      <c s="36">
        <f>ROUND(G399*H399,6)</f>
      </c>
      <c r="L399" s="38">
        <v>0</v>
      </c>
      <c s="32">
        <f>ROUND(ROUND(L399,2)*ROUND(G399,3),2)</f>
      </c>
      <c s="36" t="s">
        <v>184</v>
      </c>
      <c>
        <f>(M399*21)/100</f>
      </c>
      <c t="s">
        <v>28</v>
      </c>
    </row>
    <row r="400" spans="1:5" ht="25.5">
      <c r="A400" s="35" t="s">
        <v>56</v>
      </c>
      <c r="E400" s="39" t="s">
        <v>5446</v>
      </c>
    </row>
    <row r="401" spans="1:5" ht="25.5">
      <c r="A401" s="35" t="s">
        <v>57</v>
      </c>
      <c r="E401" s="40" t="s">
        <v>5447</v>
      </c>
    </row>
    <row r="402" spans="1:5" ht="12.75">
      <c r="A402" t="s">
        <v>58</v>
      </c>
      <c r="E402" s="39" t="s">
        <v>5</v>
      </c>
    </row>
    <row r="403" spans="1:16" ht="25.5">
      <c r="A403" t="s">
        <v>50</v>
      </c>
      <c s="34" t="s">
        <v>1151</v>
      </c>
      <c s="34" t="s">
        <v>5448</v>
      </c>
      <c s="35" t="s">
        <v>5</v>
      </c>
      <c s="6" t="s">
        <v>5449</v>
      </c>
      <c s="36" t="s">
        <v>54</v>
      </c>
      <c s="37">
        <v>17</v>
      </c>
      <c s="36">
        <v>0</v>
      </c>
      <c s="36">
        <f>ROUND(G403*H403,6)</f>
      </c>
      <c r="L403" s="38">
        <v>0</v>
      </c>
      <c s="32">
        <f>ROUND(ROUND(L403,2)*ROUND(G403,3),2)</f>
      </c>
      <c s="36" t="s">
        <v>184</v>
      </c>
      <c>
        <f>(M403*21)/100</f>
      </c>
      <c t="s">
        <v>28</v>
      </c>
    </row>
    <row r="404" spans="1:5" ht="25.5">
      <c r="A404" s="35" t="s">
        <v>56</v>
      </c>
      <c r="E404" s="39" t="s">
        <v>5449</v>
      </c>
    </row>
    <row r="405" spans="1:5" ht="12.75">
      <c r="A405" s="35" t="s">
        <v>57</v>
      </c>
      <c r="E405" s="40" t="s">
        <v>5</v>
      </c>
    </row>
    <row r="406" spans="1:5" ht="12.75">
      <c r="A406" t="s">
        <v>58</v>
      </c>
      <c r="E406" s="39" t="s">
        <v>5</v>
      </c>
    </row>
    <row r="407" spans="1:16" ht="12.75">
      <c r="A407" t="s">
        <v>50</v>
      </c>
      <c s="34" t="s">
        <v>1154</v>
      </c>
      <c s="34" t="s">
        <v>5450</v>
      </c>
      <c s="35" t="s">
        <v>5</v>
      </c>
      <c s="6" t="s">
        <v>5451</v>
      </c>
      <c s="36" t="s">
        <v>54</v>
      </c>
      <c s="37">
        <v>17</v>
      </c>
      <c s="36">
        <v>0</v>
      </c>
      <c s="36">
        <f>ROUND(G407*H407,6)</f>
      </c>
      <c r="L407" s="38">
        <v>0</v>
      </c>
      <c s="32">
        <f>ROUND(ROUND(L407,2)*ROUND(G407,3),2)</f>
      </c>
      <c s="36" t="s">
        <v>184</v>
      </c>
      <c>
        <f>(M407*21)/100</f>
      </c>
      <c t="s">
        <v>28</v>
      </c>
    </row>
    <row r="408" spans="1:5" ht="12.75">
      <c r="A408" s="35" t="s">
        <v>56</v>
      </c>
      <c r="E408" s="39" t="s">
        <v>5451</v>
      </c>
    </row>
    <row r="409" spans="1:5" ht="12.75">
      <c r="A409" s="35" t="s">
        <v>57</v>
      </c>
      <c r="E409" s="40" t="s">
        <v>5</v>
      </c>
    </row>
    <row r="410" spans="1:5" ht="12.75">
      <c r="A410" t="s">
        <v>58</v>
      </c>
      <c r="E410" s="39" t="s">
        <v>5</v>
      </c>
    </row>
    <row r="411" spans="1:16" ht="12.75">
      <c r="A411" t="s">
        <v>50</v>
      </c>
      <c s="34" t="s">
        <v>1158</v>
      </c>
      <c s="34" t="s">
        <v>5452</v>
      </c>
      <c s="35" t="s">
        <v>5</v>
      </c>
      <c s="6" t="s">
        <v>5453</v>
      </c>
      <c s="36" t="s">
        <v>54</v>
      </c>
      <c s="37">
        <v>7</v>
      </c>
      <c s="36">
        <v>0</v>
      </c>
      <c s="36">
        <f>ROUND(G411*H411,6)</f>
      </c>
      <c r="L411" s="38">
        <v>0</v>
      </c>
      <c s="32">
        <f>ROUND(ROUND(L411,2)*ROUND(G411,3),2)</f>
      </c>
      <c s="36" t="s">
        <v>184</v>
      </c>
      <c>
        <f>(M411*21)/100</f>
      </c>
      <c t="s">
        <v>28</v>
      </c>
    </row>
    <row r="412" spans="1:5" ht="12.75">
      <c r="A412" s="35" t="s">
        <v>56</v>
      </c>
      <c r="E412" s="39" t="s">
        <v>5453</v>
      </c>
    </row>
    <row r="413" spans="1:5" ht="12.75">
      <c r="A413" s="35" t="s">
        <v>57</v>
      </c>
      <c r="E413" s="40" t="s">
        <v>5</v>
      </c>
    </row>
    <row r="414" spans="1:5" ht="12.75">
      <c r="A414" t="s">
        <v>58</v>
      </c>
      <c r="E414" s="39" t="s">
        <v>5</v>
      </c>
    </row>
    <row r="415" spans="1:16" ht="12.75">
      <c r="A415" t="s">
        <v>50</v>
      </c>
      <c s="34" t="s">
        <v>1161</v>
      </c>
      <c s="34" t="s">
        <v>5454</v>
      </c>
      <c s="35" t="s">
        <v>5</v>
      </c>
      <c s="6" t="s">
        <v>5455</v>
      </c>
      <c s="36" t="s">
        <v>54</v>
      </c>
      <c s="37">
        <v>18</v>
      </c>
      <c s="36">
        <v>0</v>
      </c>
      <c s="36">
        <f>ROUND(G415*H415,6)</f>
      </c>
      <c r="L415" s="38">
        <v>0</v>
      </c>
      <c s="32">
        <f>ROUND(ROUND(L415,2)*ROUND(G415,3),2)</f>
      </c>
      <c s="36" t="s">
        <v>184</v>
      </c>
      <c>
        <f>(M415*21)/100</f>
      </c>
      <c t="s">
        <v>28</v>
      </c>
    </row>
    <row r="416" spans="1:5" ht="12.75">
      <c r="A416" s="35" t="s">
        <v>56</v>
      </c>
      <c r="E416" s="39" t="s">
        <v>5455</v>
      </c>
    </row>
    <row r="417" spans="1:5" ht="12.75">
      <c r="A417" s="35" t="s">
        <v>57</v>
      </c>
      <c r="E417" s="40" t="s">
        <v>5</v>
      </c>
    </row>
    <row r="418" spans="1:5" ht="12.75">
      <c r="A418" t="s">
        <v>58</v>
      </c>
      <c r="E418" s="39" t="s">
        <v>5</v>
      </c>
    </row>
    <row r="419" spans="1:16" ht="12.75">
      <c r="A419" t="s">
        <v>50</v>
      </c>
      <c s="34" t="s">
        <v>1164</v>
      </c>
      <c s="34" t="s">
        <v>5456</v>
      </c>
      <c s="35" t="s">
        <v>5</v>
      </c>
      <c s="6" t="s">
        <v>5457</v>
      </c>
      <c s="36" t="s">
        <v>54</v>
      </c>
      <c s="37">
        <v>4</v>
      </c>
      <c s="36">
        <v>0</v>
      </c>
      <c s="36">
        <f>ROUND(G419*H419,6)</f>
      </c>
      <c r="L419" s="38">
        <v>0</v>
      </c>
      <c s="32">
        <f>ROUND(ROUND(L419,2)*ROUND(G419,3),2)</f>
      </c>
      <c s="36" t="s">
        <v>184</v>
      </c>
      <c>
        <f>(M419*21)/100</f>
      </c>
      <c t="s">
        <v>28</v>
      </c>
    </row>
    <row r="420" spans="1:5" ht="12.75">
      <c r="A420" s="35" t="s">
        <v>56</v>
      </c>
      <c r="E420" s="39" t="s">
        <v>5457</v>
      </c>
    </row>
    <row r="421" spans="1:5" ht="25.5">
      <c r="A421" s="35" t="s">
        <v>57</v>
      </c>
      <c r="E421" s="40" t="s">
        <v>5458</v>
      </c>
    </row>
    <row r="422" spans="1:5" ht="12.75">
      <c r="A422" t="s">
        <v>58</v>
      </c>
      <c r="E422" s="39" t="s">
        <v>5</v>
      </c>
    </row>
    <row r="423" spans="1:16" ht="12.75">
      <c r="A423" t="s">
        <v>50</v>
      </c>
      <c s="34" t="s">
        <v>1167</v>
      </c>
      <c s="34" t="s">
        <v>5459</v>
      </c>
      <c s="35" t="s">
        <v>5</v>
      </c>
      <c s="6" t="s">
        <v>5460</v>
      </c>
      <c s="36" t="s">
        <v>54</v>
      </c>
      <c s="37">
        <v>1</v>
      </c>
      <c s="36">
        <v>0</v>
      </c>
      <c s="36">
        <f>ROUND(G423*H423,6)</f>
      </c>
      <c r="L423" s="38">
        <v>0</v>
      </c>
      <c s="32">
        <f>ROUND(ROUND(L423,2)*ROUND(G423,3),2)</f>
      </c>
      <c s="36" t="s">
        <v>55</v>
      </c>
      <c>
        <f>(M423*21)/100</f>
      </c>
      <c t="s">
        <v>28</v>
      </c>
    </row>
    <row r="424" spans="1:5" ht="12.75">
      <c r="A424" s="35" t="s">
        <v>56</v>
      </c>
      <c r="E424" s="39" t="s">
        <v>5460</v>
      </c>
    </row>
    <row r="425" spans="1:5" ht="12.75">
      <c r="A425" s="35" t="s">
        <v>57</v>
      </c>
      <c r="E425" s="40" t="s">
        <v>5</v>
      </c>
    </row>
    <row r="426" spans="1:5" ht="12.75">
      <c r="A426" t="s">
        <v>58</v>
      </c>
      <c r="E426" s="39" t="s">
        <v>5</v>
      </c>
    </row>
    <row r="427" spans="1:16" ht="12.75">
      <c r="A427" t="s">
        <v>50</v>
      </c>
      <c s="34" t="s">
        <v>1171</v>
      </c>
      <c s="34" t="s">
        <v>5461</v>
      </c>
      <c s="35" t="s">
        <v>5</v>
      </c>
      <c s="6" t="s">
        <v>5462</v>
      </c>
      <c s="36" t="s">
        <v>5463</v>
      </c>
      <c s="37">
        <v>1</v>
      </c>
      <c s="36">
        <v>0</v>
      </c>
      <c s="36">
        <f>ROUND(G427*H427,6)</f>
      </c>
      <c r="L427" s="38">
        <v>0</v>
      </c>
      <c s="32">
        <f>ROUND(ROUND(L427,2)*ROUND(G427,3),2)</f>
      </c>
      <c s="36" t="s">
        <v>55</v>
      </c>
      <c>
        <f>(M427*21)/100</f>
      </c>
      <c t="s">
        <v>28</v>
      </c>
    </row>
    <row r="428" spans="1:5" ht="12.75">
      <c r="A428" s="35" t="s">
        <v>56</v>
      </c>
      <c r="E428" s="39" t="s">
        <v>5462</v>
      </c>
    </row>
    <row r="429" spans="1:5" ht="12.75">
      <c r="A429" s="35" t="s">
        <v>57</v>
      </c>
      <c r="E429" s="40" t="s">
        <v>5</v>
      </c>
    </row>
    <row r="430" spans="1:5" ht="12.75">
      <c r="A430" t="s">
        <v>58</v>
      </c>
      <c r="E430" s="39" t="s">
        <v>5</v>
      </c>
    </row>
    <row r="431" spans="1:16" ht="12.75">
      <c r="A431" t="s">
        <v>50</v>
      </c>
      <c s="34" t="s">
        <v>1175</v>
      </c>
      <c s="34" t="s">
        <v>5464</v>
      </c>
      <c s="35" t="s">
        <v>5</v>
      </c>
      <c s="6" t="s">
        <v>5465</v>
      </c>
      <c s="36" t="s">
        <v>5150</v>
      </c>
      <c s="37">
        <v>1</v>
      </c>
      <c s="36">
        <v>0</v>
      </c>
      <c s="36">
        <f>ROUND(G431*H431,6)</f>
      </c>
      <c r="L431" s="38">
        <v>0</v>
      </c>
      <c s="32">
        <f>ROUND(ROUND(L431,2)*ROUND(G431,3),2)</f>
      </c>
      <c s="36" t="s">
        <v>55</v>
      </c>
      <c>
        <f>(M431*21)/100</f>
      </c>
      <c t="s">
        <v>28</v>
      </c>
    </row>
    <row r="432" spans="1:5" ht="12.75">
      <c r="A432" s="35" t="s">
        <v>56</v>
      </c>
      <c r="E432" s="39" t="s">
        <v>5465</v>
      </c>
    </row>
    <row r="433" spans="1:5" ht="12.75">
      <c r="A433" s="35" t="s">
        <v>57</v>
      </c>
      <c r="E433" s="40" t="s">
        <v>5</v>
      </c>
    </row>
    <row r="434" spans="1:5" ht="12.75">
      <c r="A434" t="s">
        <v>58</v>
      </c>
      <c r="E434" s="39" t="s">
        <v>5</v>
      </c>
    </row>
    <row r="435" spans="1:16" ht="12.75">
      <c r="A435" t="s">
        <v>50</v>
      </c>
      <c s="34" t="s">
        <v>1179</v>
      </c>
      <c s="34" t="s">
        <v>5466</v>
      </c>
      <c s="35" t="s">
        <v>5</v>
      </c>
      <c s="6" t="s">
        <v>5467</v>
      </c>
      <c s="36" t="s">
        <v>5150</v>
      </c>
      <c s="37">
        <v>1</v>
      </c>
      <c s="36">
        <v>0</v>
      </c>
      <c s="36">
        <f>ROUND(G435*H435,6)</f>
      </c>
      <c r="L435" s="38">
        <v>0</v>
      </c>
      <c s="32">
        <f>ROUND(ROUND(L435,2)*ROUND(G435,3),2)</f>
      </c>
      <c s="36" t="s">
        <v>55</v>
      </c>
      <c>
        <f>(M435*21)/100</f>
      </c>
      <c t="s">
        <v>28</v>
      </c>
    </row>
    <row r="436" spans="1:5" ht="12.75">
      <c r="A436" s="35" t="s">
        <v>56</v>
      </c>
      <c r="E436" s="39" t="s">
        <v>5467</v>
      </c>
    </row>
    <row r="437" spans="1:5" ht="12.75">
      <c r="A437" s="35" t="s">
        <v>57</v>
      </c>
      <c r="E437" s="40" t="s">
        <v>5</v>
      </c>
    </row>
    <row r="438" spans="1:5" ht="12.75">
      <c r="A438" t="s">
        <v>58</v>
      </c>
      <c r="E438" s="39" t="s">
        <v>5</v>
      </c>
    </row>
    <row r="439" spans="1:16" ht="25.5">
      <c r="A439" t="s">
        <v>50</v>
      </c>
      <c s="34" t="s">
        <v>1183</v>
      </c>
      <c s="34" t="s">
        <v>5468</v>
      </c>
      <c s="35" t="s">
        <v>5</v>
      </c>
      <c s="6" t="s">
        <v>5469</v>
      </c>
      <c s="36" t="s">
        <v>5150</v>
      </c>
      <c s="37">
        <v>1</v>
      </c>
      <c s="36">
        <v>0</v>
      </c>
      <c s="36">
        <f>ROUND(G439*H439,6)</f>
      </c>
      <c r="L439" s="38">
        <v>0</v>
      </c>
      <c s="32">
        <f>ROUND(ROUND(L439,2)*ROUND(G439,3),2)</f>
      </c>
      <c s="36" t="s">
        <v>55</v>
      </c>
      <c>
        <f>(M439*21)/100</f>
      </c>
      <c t="s">
        <v>28</v>
      </c>
    </row>
    <row r="440" spans="1:5" ht="25.5">
      <c r="A440" s="35" t="s">
        <v>56</v>
      </c>
      <c r="E440" s="39" t="s">
        <v>5469</v>
      </c>
    </row>
    <row r="441" spans="1:5" ht="12.75">
      <c r="A441" s="35" t="s">
        <v>57</v>
      </c>
      <c r="E441" s="40" t="s">
        <v>5</v>
      </c>
    </row>
    <row r="442" spans="1:5" ht="12.75">
      <c r="A442" t="s">
        <v>58</v>
      </c>
      <c r="E442" s="39" t="s">
        <v>5</v>
      </c>
    </row>
    <row r="443" spans="1:16" ht="25.5">
      <c r="A443" t="s">
        <v>50</v>
      </c>
      <c s="34" t="s">
        <v>1187</v>
      </c>
      <c s="34" t="s">
        <v>5470</v>
      </c>
      <c s="35" t="s">
        <v>5</v>
      </c>
      <c s="6" t="s">
        <v>5471</v>
      </c>
      <c s="36" t="s">
        <v>5150</v>
      </c>
      <c s="37">
        <v>1</v>
      </c>
      <c s="36">
        <v>0</v>
      </c>
      <c s="36">
        <f>ROUND(G443*H443,6)</f>
      </c>
      <c r="L443" s="38">
        <v>0</v>
      </c>
      <c s="32">
        <f>ROUND(ROUND(L443,2)*ROUND(G443,3),2)</f>
      </c>
      <c s="36" t="s">
        <v>55</v>
      </c>
      <c>
        <f>(M443*21)/100</f>
      </c>
      <c t="s">
        <v>28</v>
      </c>
    </row>
    <row r="444" spans="1:5" ht="25.5">
      <c r="A444" s="35" t="s">
        <v>56</v>
      </c>
      <c r="E444" s="39" t="s">
        <v>5471</v>
      </c>
    </row>
    <row r="445" spans="1:5" ht="12.75">
      <c r="A445" s="35" t="s">
        <v>57</v>
      </c>
      <c r="E445" s="40" t="s">
        <v>5</v>
      </c>
    </row>
    <row r="446" spans="1:5" ht="12.75">
      <c r="A446" t="s">
        <v>58</v>
      </c>
      <c r="E446" s="39" t="s">
        <v>5</v>
      </c>
    </row>
    <row r="447" spans="1:16" ht="25.5">
      <c r="A447" t="s">
        <v>50</v>
      </c>
      <c s="34" t="s">
        <v>1190</v>
      </c>
      <c s="34" t="s">
        <v>5472</v>
      </c>
      <c s="35" t="s">
        <v>5</v>
      </c>
      <c s="6" t="s">
        <v>5473</v>
      </c>
      <c s="36" t="s">
        <v>5150</v>
      </c>
      <c s="37">
        <v>2</v>
      </c>
      <c s="36">
        <v>0</v>
      </c>
      <c s="36">
        <f>ROUND(G447*H447,6)</f>
      </c>
      <c r="L447" s="38">
        <v>0</v>
      </c>
      <c s="32">
        <f>ROUND(ROUND(L447,2)*ROUND(G447,3),2)</f>
      </c>
      <c s="36" t="s">
        <v>55</v>
      </c>
      <c>
        <f>(M447*21)/100</f>
      </c>
      <c t="s">
        <v>28</v>
      </c>
    </row>
    <row r="448" spans="1:5" ht="25.5">
      <c r="A448" s="35" t="s">
        <v>56</v>
      </c>
      <c r="E448" s="39" t="s">
        <v>5473</v>
      </c>
    </row>
    <row r="449" spans="1:5" ht="12.75">
      <c r="A449" s="35" t="s">
        <v>57</v>
      </c>
      <c r="E449" s="40" t="s">
        <v>5</v>
      </c>
    </row>
    <row r="450" spans="1:5" ht="12.75">
      <c r="A450" t="s">
        <v>58</v>
      </c>
      <c r="E450" s="39" t="s">
        <v>5</v>
      </c>
    </row>
    <row r="451" spans="1:16" ht="25.5">
      <c r="A451" t="s">
        <v>50</v>
      </c>
      <c s="34" t="s">
        <v>1193</v>
      </c>
      <c s="34" t="s">
        <v>5474</v>
      </c>
      <c s="35" t="s">
        <v>5</v>
      </c>
      <c s="6" t="s">
        <v>5475</v>
      </c>
      <c s="36" t="s">
        <v>54</v>
      </c>
      <c s="37">
        <v>13</v>
      </c>
      <c s="36">
        <v>0</v>
      </c>
      <c s="36">
        <f>ROUND(G451*H451,6)</f>
      </c>
      <c r="L451" s="38">
        <v>0</v>
      </c>
      <c s="32">
        <f>ROUND(ROUND(L451,2)*ROUND(G451,3),2)</f>
      </c>
      <c s="36" t="s">
        <v>184</v>
      </c>
      <c>
        <f>(M451*21)/100</f>
      </c>
      <c t="s">
        <v>28</v>
      </c>
    </row>
    <row r="452" spans="1:5" ht="25.5">
      <c r="A452" s="35" t="s">
        <v>56</v>
      </c>
      <c r="E452" s="39" t="s">
        <v>5475</v>
      </c>
    </row>
    <row r="453" spans="1:5" ht="12.75">
      <c r="A453" s="35" t="s">
        <v>57</v>
      </c>
      <c r="E453" s="40" t="s">
        <v>5</v>
      </c>
    </row>
    <row r="454" spans="1:5" ht="12.75">
      <c r="A454" t="s">
        <v>58</v>
      </c>
      <c r="E454" s="39" t="s">
        <v>5</v>
      </c>
    </row>
    <row r="455" spans="1:16" ht="12.75">
      <c r="A455" t="s">
        <v>50</v>
      </c>
      <c s="34" t="s">
        <v>1196</v>
      </c>
      <c s="34" t="s">
        <v>5476</v>
      </c>
      <c s="35" t="s">
        <v>5</v>
      </c>
      <c s="6" t="s">
        <v>5477</v>
      </c>
      <c s="36" t="s">
        <v>54</v>
      </c>
      <c s="37">
        <v>15</v>
      </c>
      <c s="36">
        <v>0</v>
      </c>
      <c s="36">
        <f>ROUND(G455*H455,6)</f>
      </c>
      <c r="L455" s="38">
        <v>0</v>
      </c>
      <c s="32">
        <f>ROUND(ROUND(L455,2)*ROUND(G455,3),2)</f>
      </c>
      <c s="36" t="s">
        <v>184</v>
      </c>
      <c>
        <f>(M455*21)/100</f>
      </c>
      <c t="s">
        <v>28</v>
      </c>
    </row>
    <row r="456" spans="1:5" ht="12.75">
      <c r="A456" s="35" t="s">
        <v>56</v>
      </c>
      <c r="E456" s="39" t="s">
        <v>5477</v>
      </c>
    </row>
    <row r="457" spans="1:5" ht="38.25">
      <c r="A457" s="35" t="s">
        <v>57</v>
      </c>
      <c r="E457" s="40" t="s">
        <v>5478</v>
      </c>
    </row>
    <row r="458" spans="1:5" ht="12.75">
      <c r="A458" t="s">
        <v>58</v>
      </c>
      <c r="E458" s="39" t="s">
        <v>5</v>
      </c>
    </row>
    <row r="459" spans="1:16" ht="12.75">
      <c r="A459" t="s">
        <v>50</v>
      </c>
      <c s="34" t="s">
        <v>1199</v>
      </c>
      <c s="34" t="s">
        <v>5479</v>
      </c>
      <c s="35" t="s">
        <v>5</v>
      </c>
      <c s="6" t="s">
        <v>5480</v>
      </c>
      <c s="36" t="s">
        <v>54</v>
      </c>
      <c s="37">
        <v>18</v>
      </c>
      <c s="36">
        <v>0</v>
      </c>
      <c s="36">
        <f>ROUND(G459*H459,6)</f>
      </c>
      <c r="L459" s="38">
        <v>0</v>
      </c>
      <c s="32">
        <f>ROUND(ROUND(L459,2)*ROUND(G459,3),2)</f>
      </c>
      <c s="36" t="s">
        <v>184</v>
      </c>
      <c>
        <f>(M459*21)/100</f>
      </c>
      <c t="s">
        <v>28</v>
      </c>
    </row>
    <row r="460" spans="1:5" ht="12.75">
      <c r="A460" s="35" t="s">
        <v>56</v>
      </c>
      <c r="E460" s="39" t="s">
        <v>5480</v>
      </c>
    </row>
    <row r="461" spans="1:5" ht="12.75">
      <c r="A461" s="35" t="s">
        <v>57</v>
      </c>
      <c r="E461" s="40" t="s">
        <v>5</v>
      </c>
    </row>
    <row r="462" spans="1:5" ht="12.75">
      <c r="A462" t="s">
        <v>58</v>
      </c>
      <c r="E462" s="39" t="s">
        <v>5</v>
      </c>
    </row>
    <row r="463" spans="1:16" ht="25.5">
      <c r="A463" t="s">
        <v>50</v>
      </c>
      <c s="34" t="s">
        <v>1202</v>
      </c>
      <c s="34" t="s">
        <v>4824</v>
      </c>
      <c s="35" t="s">
        <v>5</v>
      </c>
      <c s="6" t="s">
        <v>4825</v>
      </c>
      <c s="36" t="s">
        <v>3302</v>
      </c>
      <c s="37">
        <v>8860.8</v>
      </c>
      <c s="36">
        <v>0</v>
      </c>
      <c s="36">
        <f>ROUND(G463*H463,6)</f>
      </c>
      <c r="L463" s="38">
        <v>0</v>
      </c>
      <c s="32">
        <f>ROUND(ROUND(L463,2)*ROUND(G463,3),2)</f>
      </c>
      <c s="36" t="s">
        <v>184</v>
      </c>
      <c>
        <f>(M463*21)/100</f>
      </c>
      <c t="s">
        <v>28</v>
      </c>
    </row>
    <row r="464" spans="1:5" ht="25.5">
      <c r="A464" s="35" t="s">
        <v>56</v>
      </c>
      <c r="E464" s="39" t="s">
        <v>4825</v>
      </c>
    </row>
    <row r="465" spans="1:5" ht="12.75">
      <c r="A465" s="35" t="s">
        <v>57</v>
      </c>
      <c r="E465" s="40" t="s">
        <v>5</v>
      </c>
    </row>
    <row r="466" spans="1:5" ht="12.75">
      <c r="A466" t="s">
        <v>58</v>
      </c>
      <c r="E466" s="39" t="s">
        <v>5</v>
      </c>
    </row>
    <row r="467" spans="1:13" ht="12.75">
      <c r="A467" t="s">
        <v>47</v>
      </c>
      <c r="C467" s="31" t="s">
        <v>1388</v>
      </c>
      <c r="E467" s="33" t="s">
        <v>1389</v>
      </c>
      <c r="J467" s="32">
        <f>0</f>
      </c>
      <c s="32">
        <f>0</f>
      </c>
      <c s="32">
        <f>0+L468+L472+L476+L480+L484+L488+L492+L496+L500+L504+L508+L512+L516+L520+L524+L528+L532+L536+L540+L544+L548+L552+L556+L560+L564+L568+L572+L576+L580+L584+L588+L592+L596+L600+L604+L608+L612+L616+L620+L624+L628+L632+L636+L640+L644+L648+L652</f>
      </c>
      <c s="32">
        <f>0+M468+M472+M476+M480+M484+M488+M492+M496+M500+M504+M508+M512+M516+M520+M524+M528+M532+M536+M540+M544+M548+M552+M556+M560+M564+M568+M572+M576+M580+M584+M588+M592+M596+M600+M604+M608+M612+M616+M620+M624+M628+M632+M636+M640+M644+M648+M652</f>
      </c>
    </row>
    <row r="468" spans="1:16" ht="38.25">
      <c r="A468" t="s">
        <v>50</v>
      </c>
      <c s="34" t="s">
        <v>3720</v>
      </c>
      <c s="34" t="s">
        <v>5481</v>
      </c>
      <c s="35" t="s">
        <v>5</v>
      </c>
      <c s="6" t="s">
        <v>5482</v>
      </c>
      <c s="36" t="s">
        <v>54</v>
      </c>
      <c s="37">
        <v>1</v>
      </c>
      <c s="36">
        <v>0</v>
      </c>
      <c s="36">
        <f>ROUND(G468*H468,6)</f>
      </c>
      <c r="L468" s="38">
        <v>0</v>
      </c>
      <c s="32">
        <f>ROUND(ROUND(L468,2)*ROUND(G468,3),2)</f>
      </c>
      <c s="36" t="s">
        <v>184</v>
      </c>
      <c>
        <f>(M468*21)/100</f>
      </c>
      <c t="s">
        <v>28</v>
      </c>
    </row>
    <row r="469" spans="1:5" ht="38.25">
      <c r="A469" s="35" t="s">
        <v>56</v>
      </c>
      <c r="E469" s="39" t="s">
        <v>5482</v>
      </c>
    </row>
    <row r="470" spans="1:5" ht="12.75">
      <c r="A470" s="35" t="s">
        <v>57</v>
      </c>
      <c r="E470" s="40" t="s">
        <v>5</v>
      </c>
    </row>
    <row r="471" spans="1:5" ht="12.75">
      <c r="A471" t="s">
        <v>58</v>
      </c>
      <c r="E471" s="39" t="s">
        <v>5</v>
      </c>
    </row>
    <row r="472" spans="1:16" ht="38.25">
      <c r="A472" t="s">
        <v>50</v>
      </c>
      <c s="34" t="s">
        <v>3724</v>
      </c>
      <c s="34" t="s">
        <v>5483</v>
      </c>
      <c s="35" t="s">
        <v>5</v>
      </c>
      <c s="6" t="s">
        <v>5484</v>
      </c>
      <c s="36" t="s">
        <v>54</v>
      </c>
      <c s="37">
        <v>2</v>
      </c>
      <c s="36">
        <v>0</v>
      </c>
      <c s="36">
        <f>ROUND(G472*H472,6)</f>
      </c>
      <c r="L472" s="38">
        <v>0</v>
      </c>
      <c s="32">
        <f>ROUND(ROUND(L472,2)*ROUND(G472,3),2)</f>
      </c>
      <c s="36" t="s">
        <v>184</v>
      </c>
      <c>
        <f>(M472*21)/100</f>
      </c>
      <c t="s">
        <v>28</v>
      </c>
    </row>
    <row r="473" spans="1:5" ht="38.25">
      <c r="A473" s="35" t="s">
        <v>56</v>
      </c>
      <c r="E473" s="39" t="s">
        <v>5484</v>
      </c>
    </row>
    <row r="474" spans="1:5" ht="12.75">
      <c r="A474" s="35" t="s">
        <v>57</v>
      </c>
      <c r="E474" s="40" t="s">
        <v>5</v>
      </c>
    </row>
    <row r="475" spans="1:5" ht="12.75">
      <c r="A475" t="s">
        <v>58</v>
      </c>
      <c r="E475" s="39" t="s">
        <v>5</v>
      </c>
    </row>
    <row r="476" spans="1:16" ht="38.25">
      <c r="A476" t="s">
        <v>50</v>
      </c>
      <c s="34" t="s">
        <v>3728</v>
      </c>
      <c s="34" t="s">
        <v>5485</v>
      </c>
      <c s="35" t="s">
        <v>5</v>
      </c>
      <c s="6" t="s">
        <v>5486</v>
      </c>
      <c s="36" t="s">
        <v>54</v>
      </c>
      <c s="37">
        <v>2</v>
      </c>
      <c s="36">
        <v>0</v>
      </c>
      <c s="36">
        <f>ROUND(G476*H476,6)</f>
      </c>
      <c r="L476" s="38">
        <v>0</v>
      </c>
      <c s="32">
        <f>ROUND(ROUND(L476,2)*ROUND(G476,3),2)</f>
      </c>
      <c s="36" t="s">
        <v>184</v>
      </c>
      <c>
        <f>(M476*21)/100</f>
      </c>
      <c t="s">
        <v>28</v>
      </c>
    </row>
    <row r="477" spans="1:5" ht="38.25">
      <c r="A477" s="35" t="s">
        <v>56</v>
      </c>
      <c r="E477" s="39" t="s">
        <v>5487</v>
      </c>
    </row>
    <row r="478" spans="1:5" ht="12.75">
      <c r="A478" s="35" t="s">
        <v>57</v>
      </c>
      <c r="E478" s="40" t="s">
        <v>5</v>
      </c>
    </row>
    <row r="479" spans="1:5" ht="12.75">
      <c r="A479" t="s">
        <v>58</v>
      </c>
      <c r="E479" s="39" t="s">
        <v>5</v>
      </c>
    </row>
    <row r="480" spans="1:16" ht="38.25">
      <c r="A480" t="s">
        <v>50</v>
      </c>
      <c s="34" t="s">
        <v>3732</v>
      </c>
      <c s="34" t="s">
        <v>5488</v>
      </c>
      <c s="35" t="s">
        <v>5</v>
      </c>
      <c s="6" t="s">
        <v>5489</v>
      </c>
      <c s="36" t="s">
        <v>54</v>
      </c>
      <c s="37">
        <v>1</v>
      </c>
      <c s="36">
        <v>0</v>
      </c>
      <c s="36">
        <f>ROUND(G480*H480,6)</f>
      </c>
      <c r="L480" s="38">
        <v>0</v>
      </c>
      <c s="32">
        <f>ROUND(ROUND(L480,2)*ROUND(G480,3),2)</f>
      </c>
      <c s="36" t="s">
        <v>184</v>
      </c>
      <c>
        <f>(M480*21)/100</f>
      </c>
      <c t="s">
        <v>28</v>
      </c>
    </row>
    <row r="481" spans="1:5" ht="38.25">
      <c r="A481" s="35" t="s">
        <v>56</v>
      </c>
      <c r="E481" s="39" t="s">
        <v>5490</v>
      </c>
    </row>
    <row r="482" spans="1:5" ht="12.75">
      <c r="A482" s="35" t="s">
        <v>57</v>
      </c>
      <c r="E482" s="40" t="s">
        <v>5</v>
      </c>
    </row>
    <row r="483" spans="1:5" ht="12.75">
      <c r="A483" t="s">
        <v>58</v>
      </c>
      <c r="E483" s="39" t="s">
        <v>5</v>
      </c>
    </row>
    <row r="484" spans="1:16" ht="38.25">
      <c r="A484" t="s">
        <v>50</v>
      </c>
      <c s="34" t="s">
        <v>3735</v>
      </c>
      <c s="34" t="s">
        <v>5491</v>
      </c>
      <c s="35" t="s">
        <v>5</v>
      </c>
      <c s="6" t="s">
        <v>5492</v>
      </c>
      <c s="36" t="s">
        <v>54</v>
      </c>
      <c s="37">
        <v>6</v>
      </c>
      <c s="36">
        <v>0</v>
      </c>
      <c s="36">
        <f>ROUND(G484*H484,6)</f>
      </c>
      <c r="L484" s="38">
        <v>0</v>
      </c>
      <c s="32">
        <f>ROUND(ROUND(L484,2)*ROUND(G484,3),2)</f>
      </c>
      <c s="36" t="s">
        <v>184</v>
      </c>
      <c>
        <f>(M484*21)/100</f>
      </c>
      <c t="s">
        <v>28</v>
      </c>
    </row>
    <row r="485" spans="1:5" ht="38.25">
      <c r="A485" s="35" t="s">
        <v>56</v>
      </c>
      <c r="E485" s="39" t="s">
        <v>5493</v>
      </c>
    </row>
    <row r="486" spans="1:5" ht="12.75">
      <c r="A486" s="35" t="s">
        <v>57</v>
      </c>
      <c r="E486" s="40" t="s">
        <v>5</v>
      </c>
    </row>
    <row r="487" spans="1:5" ht="12.75">
      <c r="A487" t="s">
        <v>58</v>
      </c>
      <c r="E487" s="39" t="s">
        <v>5</v>
      </c>
    </row>
    <row r="488" spans="1:16" ht="38.25">
      <c r="A488" t="s">
        <v>50</v>
      </c>
      <c s="34" t="s">
        <v>3738</v>
      </c>
      <c s="34" t="s">
        <v>5494</v>
      </c>
      <c s="35" t="s">
        <v>5</v>
      </c>
      <c s="6" t="s">
        <v>5495</v>
      </c>
      <c s="36" t="s">
        <v>54</v>
      </c>
      <c s="37">
        <v>1</v>
      </c>
      <c s="36">
        <v>0</v>
      </c>
      <c s="36">
        <f>ROUND(G488*H488,6)</f>
      </c>
      <c r="L488" s="38">
        <v>0</v>
      </c>
      <c s="32">
        <f>ROUND(ROUND(L488,2)*ROUND(G488,3),2)</f>
      </c>
      <c s="36" t="s">
        <v>184</v>
      </c>
      <c>
        <f>(M488*21)/100</f>
      </c>
      <c t="s">
        <v>28</v>
      </c>
    </row>
    <row r="489" spans="1:5" ht="38.25">
      <c r="A489" s="35" t="s">
        <v>56</v>
      </c>
      <c r="E489" s="39" t="s">
        <v>5496</v>
      </c>
    </row>
    <row r="490" spans="1:5" ht="12.75">
      <c r="A490" s="35" t="s">
        <v>57</v>
      </c>
      <c r="E490" s="40" t="s">
        <v>5</v>
      </c>
    </row>
    <row r="491" spans="1:5" ht="12.75">
      <c r="A491" t="s">
        <v>58</v>
      </c>
      <c r="E491" s="39" t="s">
        <v>5</v>
      </c>
    </row>
    <row r="492" spans="1:16" ht="38.25">
      <c r="A492" t="s">
        <v>50</v>
      </c>
      <c s="34" t="s">
        <v>3742</v>
      </c>
      <c s="34" t="s">
        <v>5497</v>
      </c>
      <c s="35" t="s">
        <v>5</v>
      </c>
      <c s="6" t="s">
        <v>5498</v>
      </c>
      <c s="36" t="s">
        <v>54</v>
      </c>
      <c s="37">
        <v>3</v>
      </c>
      <c s="36">
        <v>0</v>
      </c>
      <c s="36">
        <f>ROUND(G492*H492,6)</f>
      </c>
      <c r="L492" s="38">
        <v>0</v>
      </c>
      <c s="32">
        <f>ROUND(ROUND(L492,2)*ROUND(G492,3),2)</f>
      </c>
      <c s="36" t="s">
        <v>184</v>
      </c>
      <c>
        <f>(M492*21)/100</f>
      </c>
      <c t="s">
        <v>28</v>
      </c>
    </row>
    <row r="493" spans="1:5" ht="38.25">
      <c r="A493" s="35" t="s">
        <v>56</v>
      </c>
      <c r="E493" s="39" t="s">
        <v>5499</v>
      </c>
    </row>
    <row r="494" spans="1:5" ht="12.75">
      <c r="A494" s="35" t="s">
        <v>57</v>
      </c>
      <c r="E494" s="40" t="s">
        <v>5</v>
      </c>
    </row>
    <row r="495" spans="1:5" ht="12.75">
      <c r="A495" t="s">
        <v>58</v>
      </c>
      <c r="E495" s="39" t="s">
        <v>5</v>
      </c>
    </row>
    <row r="496" spans="1:16" ht="38.25">
      <c r="A496" t="s">
        <v>50</v>
      </c>
      <c s="34" t="s">
        <v>3746</v>
      </c>
      <c s="34" t="s">
        <v>5500</v>
      </c>
      <c s="35" t="s">
        <v>5</v>
      </c>
      <c s="6" t="s">
        <v>5501</v>
      </c>
      <c s="36" t="s">
        <v>54</v>
      </c>
      <c s="37">
        <v>3</v>
      </c>
      <c s="36">
        <v>0</v>
      </c>
      <c s="36">
        <f>ROUND(G496*H496,6)</f>
      </c>
      <c r="L496" s="38">
        <v>0</v>
      </c>
      <c s="32">
        <f>ROUND(ROUND(L496,2)*ROUND(G496,3),2)</f>
      </c>
      <c s="36" t="s">
        <v>184</v>
      </c>
      <c>
        <f>(M496*21)/100</f>
      </c>
      <c t="s">
        <v>28</v>
      </c>
    </row>
    <row r="497" spans="1:5" ht="38.25">
      <c r="A497" s="35" t="s">
        <v>56</v>
      </c>
      <c r="E497" s="39" t="s">
        <v>5502</v>
      </c>
    </row>
    <row r="498" spans="1:5" ht="12.75">
      <c r="A498" s="35" t="s">
        <v>57</v>
      </c>
      <c r="E498" s="40" t="s">
        <v>5</v>
      </c>
    </row>
    <row r="499" spans="1:5" ht="12.75">
      <c r="A499" t="s">
        <v>58</v>
      </c>
      <c r="E499" s="39" t="s">
        <v>5</v>
      </c>
    </row>
    <row r="500" spans="1:16" ht="38.25">
      <c r="A500" t="s">
        <v>50</v>
      </c>
      <c s="34" t="s">
        <v>3749</v>
      </c>
      <c s="34" t="s">
        <v>5503</v>
      </c>
      <c s="35" t="s">
        <v>5</v>
      </c>
      <c s="6" t="s">
        <v>5504</v>
      </c>
      <c s="36" t="s">
        <v>54</v>
      </c>
      <c s="37">
        <v>14</v>
      </c>
      <c s="36">
        <v>0</v>
      </c>
      <c s="36">
        <f>ROUND(G500*H500,6)</f>
      </c>
      <c r="L500" s="38">
        <v>0</v>
      </c>
      <c s="32">
        <f>ROUND(ROUND(L500,2)*ROUND(G500,3),2)</f>
      </c>
      <c s="36" t="s">
        <v>184</v>
      </c>
      <c>
        <f>(M500*21)/100</f>
      </c>
      <c t="s">
        <v>28</v>
      </c>
    </row>
    <row r="501" spans="1:5" ht="38.25">
      <c r="A501" s="35" t="s">
        <v>56</v>
      </c>
      <c r="E501" s="39" t="s">
        <v>5504</v>
      </c>
    </row>
    <row r="502" spans="1:5" ht="12.75">
      <c r="A502" s="35" t="s">
        <v>57</v>
      </c>
      <c r="E502" s="40" t="s">
        <v>5</v>
      </c>
    </row>
    <row r="503" spans="1:5" ht="12.75">
      <c r="A503" t="s">
        <v>58</v>
      </c>
      <c r="E503" s="39" t="s">
        <v>5</v>
      </c>
    </row>
    <row r="504" spans="1:16" ht="38.25">
      <c r="A504" t="s">
        <v>50</v>
      </c>
      <c s="34" t="s">
        <v>3754</v>
      </c>
      <c s="34" t="s">
        <v>5505</v>
      </c>
      <c s="35" t="s">
        <v>5</v>
      </c>
      <c s="6" t="s">
        <v>5506</v>
      </c>
      <c s="36" t="s">
        <v>54</v>
      </c>
      <c s="37">
        <v>7</v>
      </c>
      <c s="36">
        <v>0</v>
      </c>
      <c s="36">
        <f>ROUND(G504*H504,6)</f>
      </c>
      <c r="L504" s="38">
        <v>0</v>
      </c>
      <c s="32">
        <f>ROUND(ROUND(L504,2)*ROUND(G504,3),2)</f>
      </c>
      <c s="36" t="s">
        <v>184</v>
      </c>
      <c>
        <f>(M504*21)/100</f>
      </c>
      <c t="s">
        <v>28</v>
      </c>
    </row>
    <row r="505" spans="1:5" ht="38.25">
      <c r="A505" s="35" t="s">
        <v>56</v>
      </c>
      <c r="E505" s="39" t="s">
        <v>5506</v>
      </c>
    </row>
    <row r="506" spans="1:5" ht="12.75">
      <c r="A506" s="35" t="s">
        <v>57</v>
      </c>
      <c r="E506" s="40" t="s">
        <v>5</v>
      </c>
    </row>
    <row r="507" spans="1:5" ht="12.75">
      <c r="A507" t="s">
        <v>58</v>
      </c>
      <c r="E507" s="39" t="s">
        <v>5</v>
      </c>
    </row>
    <row r="508" spans="1:16" ht="25.5">
      <c r="A508" t="s">
        <v>50</v>
      </c>
      <c s="34" t="s">
        <v>3759</v>
      </c>
      <c s="34" t="s">
        <v>5507</v>
      </c>
      <c s="35" t="s">
        <v>5</v>
      </c>
      <c s="6" t="s">
        <v>5508</v>
      </c>
      <c s="36" t="s">
        <v>54</v>
      </c>
      <c s="37">
        <v>11</v>
      </c>
      <c s="36">
        <v>0</v>
      </c>
      <c s="36">
        <f>ROUND(G508*H508,6)</f>
      </c>
      <c r="L508" s="38">
        <v>0</v>
      </c>
      <c s="32">
        <f>ROUND(ROUND(L508,2)*ROUND(G508,3),2)</f>
      </c>
      <c s="36" t="s">
        <v>184</v>
      </c>
      <c>
        <f>(M508*21)/100</f>
      </c>
      <c t="s">
        <v>28</v>
      </c>
    </row>
    <row r="509" spans="1:5" ht="38.25">
      <c r="A509" s="35" t="s">
        <v>56</v>
      </c>
      <c r="E509" s="39" t="s">
        <v>5509</v>
      </c>
    </row>
    <row r="510" spans="1:5" ht="12.75">
      <c r="A510" s="35" t="s">
        <v>57</v>
      </c>
      <c r="E510" s="40" t="s">
        <v>5</v>
      </c>
    </row>
    <row r="511" spans="1:5" ht="12.75">
      <c r="A511" t="s">
        <v>58</v>
      </c>
      <c r="E511" s="39" t="s">
        <v>5</v>
      </c>
    </row>
    <row r="512" spans="1:16" ht="25.5">
      <c r="A512" t="s">
        <v>50</v>
      </c>
      <c s="34" t="s">
        <v>3762</v>
      </c>
      <c s="34" t="s">
        <v>5510</v>
      </c>
      <c s="35" t="s">
        <v>5</v>
      </c>
      <c s="6" t="s">
        <v>5511</v>
      </c>
      <c s="36" t="s">
        <v>54</v>
      </c>
      <c s="37">
        <v>3</v>
      </c>
      <c s="36">
        <v>0</v>
      </c>
      <c s="36">
        <f>ROUND(G512*H512,6)</f>
      </c>
      <c r="L512" s="38">
        <v>0</v>
      </c>
      <c s="32">
        <f>ROUND(ROUND(L512,2)*ROUND(G512,3),2)</f>
      </c>
      <c s="36" t="s">
        <v>184</v>
      </c>
      <c>
        <f>(M512*21)/100</f>
      </c>
      <c t="s">
        <v>28</v>
      </c>
    </row>
    <row r="513" spans="1:5" ht="38.25">
      <c r="A513" s="35" t="s">
        <v>56</v>
      </c>
      <c r="E513" s="39" t="s">
        <v>5512</v>
      </c>
    </row>
    <row r="514" spans="1:5" ht="12.75">
      <c r="A514" s="35" t="s">
        <v>57</v>
      </c>
      <c r="E514" s="40" t="s">
        <v>5</v>
      </c>
    </row>
    <row r="515" spans="1:5" ht="12.75">
      <c r="A515" t="s">
        <v>58</v>
      </c>
      <c r="E515" s="39" t="s">
        <v>5</v>
      </c>
    </row>
    <row r="516" spans="1:16" ht="25.5">
      <c r="A516" t="s">
        <v>50</v>
      </c>
      <c s="34" t="s">
        <v>3767</v>
      </c>
      <c s="34" t="s">
        <v>5513</v>
      </c>
      <c s="35" t="s">
        <v>5</v>
      </c>
      <c s="6" t="s">
        <v>5514</v>
      </c>
      <c s="36" t="s">
        <v>54</v>
      </c>
      <c s="37">
        <v>8</v>
      </c>
      <c s="36">
        <v>0</v>
      </c>
      <c s="36">
        <f>ROUND(G516*H516,6)</f>
      </c>
      <c r="L516" s="38">
        <v>0</v>
      </c>
      <c s="32">
        <f>ROUND(ROUND(L516,2)*ROUND(G516,3),2)</f>
      </c>
      <c s="36" t="s">
        <v>184</v>
      </c>
      <c>
        <f>(M516*21)/100</f>
      </c>
      <c t="s">
        <v>28</v>
      </c>
    </row>
    <row r="517" spans="1:5" ht="38.25">
      <c r="A517" s="35" t="s">
        <v>56</v>
      </c>
      <c r="E517" s="39" t="s">
        <v>5515</v>
      </c>
    </row>
    <row r="518" spans="1:5" ht="12.75">
      <c r="A518" s="35" t="s">
        <v>57</v>
      </c>
      <c r="E518" s="40" t="s">
        <v>5</v>
      </c>
    </row>
    <row r="519" spans="1:5" ht="12.75">
      <c r="A519" t="s">
        <v>58</v>
      </c>
      <c r="E519" s="39" t="s">
        <v>5</v>
      </c>
    </row>
    <row r="520" spans="1:16" ht="25.5">
      <c r="A520" t="s">
        <v>50</v>
      </c>
      <c s="34" t="s">
        <v>3772</v>
      </c>
      <c s="34" t="s">
        <v>5516</v>
      </c>
      <c s="35" t="s">
        <v>5</v>
      </c>
      <c s="6" t="s">
        <v>5517</v>
      </c>
      <c s="36" t="s">
        <v>54</v>
      </c>
      <c s="37">
        <v>1</v>
      </c>
      <c s="36">
        <v>0</v>
      </c>
      <c s="36">
        <f>ROUND(G520*H520,6)</f>
      </c>
      <c r="L520" s="38">
        <v>0</v>
      </c>
      <c s="32">
        <f>ROUND(ROUND(L520,2)*ROUND(G520,3),2)</f>
      </c>
      <c s="36" t="s">
        <v>184</v>
      </c>
      <c>
        <f>(M520*21)/100</f>
      </c>
      <c t="s">
        <v>28</v>
      </c>
    </row>
    <row r="521" spans="1:5" ht="38.25">
      <c r="A521" s="35" t="s">
        <v>56</v>
      </c>
      <c r="E521" s="39" t="s">
        <v>5518</v>
      </c>
    </row>
    <row r="522" spans="1:5" ht="12.75">
      <c r="A522" s="35" t="s">
        <v>57</v>
      </c>
      <c r="E522" s="40" t="s">
        <v>5</v>
      </c>
    </row>
    <row r="523" spans="1:5" ht="12.75">
      <c r="A523" t="s">
        <v>58</v>
      </c>
      <c r="E523" s="39" t="s">
        <v>5</v>
      </c>
    </row>
    <row r="524" spans="1:16" ht="25.5">
      <c r="A524" t="s">
        <v>50</v>
      </c>
      <c s="34" t="s">
        <v>3776</v>
      </c>
      <c s="34" t="s">
        <v>5519</v>
      </c>
      <c s="35" t="s">
        <v>5</v>
      </c>
      <c s="6" t="s">
        <v>5520</v>
      </c>
      <c s="36" t="s">
        <v>54</v>
      </c>
      <c s="37">
        <v>3</v>
      </c>
      <c s="36">
        <v>0</v>
      </c>
      <c s="36">
        <f>ROUND(G524*H524,6)</f>
      </c>
      <c r="L524" s="38">
        <v>0</v>
      </c>
      <c s="32">
        <f>ROUND(ROUND(L524,2)*ROUND(G524,3),2)</f>
      </c>
      <c s="36" t="s">
        <v>184</v>
      </c>
      <c>
        <f>(M524*21)/100</f>
      </c>
      <c t="s">
        <v>28</v>
      </c>
    </row>
    <row r="525" spans="1:5" ht="38.25">
      <c r="A525" s="35" t="s">
        <v>56</v>
      </c>
      <c r="E525" s="39" t="s">
        <v>5521</v>
      </c>
    </row>
    <row r="526" spans="1:5" ht="12.75">
      <c r="A526" s="35" t="s">
        <v>57</v>
      </c>
      <c r="E526" s="40" t="s">
        <v>5</v>
      </c>
    </row>
    <row r="527" spans="1:5" ht="12.75">
      <c r="A527" t="s">
        <v>58</v>
      </c>
      <c r="E527" s="39" t="s">
        <v>5</v>
      </c>
    </row>
    <row r="528" spans="1:16" ht="25.5">
      <c r="A528" t="s">
        <v>50</v>
      </c>
      <c s="34" t="s">
        <v>3781</v>
      </c>
      <c s="34" t="s">
        <v>5522</v>
      </c>
      <c s="35" t="s">
        <v>5</v>
      </c>
      <c s="6" t="s">
        <v>5523</v>
      </c>
      <c s="36" t="s">
        <v>54</v>
      </c>
      <c s="37">
        <v>3</v>
      </c>
      <c s="36">
        <v>0</v>
      </c>
      <c s="36">
        <f>ROUND(G528*H528,6)</f>
      </c>
      <c r="L528" s="38">
        <v>0</v>
      </c>
      <c s="32">
        <f>ROUND(ROUND(L528,2)*ROUND(G528,3),2)</f>
      </c>
      <c s="36" t="s">
        <v>184</v>
      </c>
      <c>
        <f>(M528*21)/100</f>
      </c>
      <c t="s">
        <v>28</v>
      </c>
    </row>
    <row r="529" spans="1:5" ht="25.5">
      <c r="A529" s="35" t="s">
        <v>56</v>
      </c>
      <c r="E529" s="39" t="s">
        <v>5523</v>
      </c>
    </row>
    <row r="530" spans="1:5" ht="12.75">
      <c r="A530" s="35" t="s">
        <v>57</v>
      </c>
      <c r="E530" s="40" t="s">
        <v>5</v>
      </c>
    </row>
    <row r="531" spans="1:5" ht="12.75">
      <c r="A531" t="s">
        <v>58</v>
      </c>
      <c r="E531" s="39" t="s">
        <v>5</v>
      </c>
    </row>
    <row r="532" spans="1:16" ht="25.5">
      <c r="A532" t="s">
        <v>50</v>
      </c>
      <c s="34" t="s">
        <v>3785</v>
      </c>
      <c s="34" t="s">
        <v>5524</v>
      </c>
      <c s="35" t="s">
        <v>5</v>
      </c>
      <c s="6" t="s">
        <v>5525</v>
      </c>
      <c s="36" t="s">
        <v>54</v>
      </c>
      <c s="37">
        <v>1</v>
      </c>
      <c s="36">
        <v>0</v>
      </c>
      <c s="36">
        <f>ROUND(G532*H532,6)</f>
      </c>
      <c r="L532" s="38">
        <v>0</v>
      </c>
      <c s="32">
        <f>ROUND(ROUND(L532,2)*ROUND(G532,3),2)</f>
      </c>
      <c s="36" t="s">
        <v>184</v>
      </c>
      <c>
        <f>(M532*21)/100</f>
      </c>
      <c t="s">
        <v>28</v>
      </c>
    </row>
    <row r="533" spans="1:5" ht="25.5">
      <c r="A533" s="35" t="s">
        <v>56</v>
      </c>
      <c r="E533" s="39" t="s">
        <v>5525</v>
      </c>
    </row>
    <row r="534" spans="1:5" ht="12.75">
      <c r="A534" s="35" t="s">
        <v>57</v>
      </c>
      <c r="E534" s="40" t="s">
        <v>5</v>
      </c>
    </row>
    <row r="535" spans="1:5" ht="12.75">
      <c r="A535" t="s">
        <v>58</v>
      </c>
      <c r="E535" s="39" t="s">
        <v>5</v>
      </c>
    </row>
    <row r="536" spans="1:16" ht="25.5">
      <c r="A536" t="s">
        <v>50</v>
      </c>
      <c s="34" t="s">
        <v>3789</v>
      </c>
      <c s="34" t="s">
        <v>5526</v>
      </c>
      <c s="35" t="s">
        <v>5</v>
      </c>
      <c s="6" t="s">
        <v>5527</v>
      </c>
      <c s="36" t="s">
        <v>54</v>
      </c>
      <c s="37">
        <v>3</v>
      </c>
      <c s="36">
        <v>0</v>
      </c>
      <c s="36">
        <f>ROUND(G536*H536,6)</f>
      </c>
      <c r="L536" s="38">
        <v>0</v>
      </c>
      <c s="32">
        <f>ROUND(ROUND(L536,2)*ROUND(G536,3),2)</f>
      </c>
      <c s="36" t="s">
        <v>184</v>
      </c>
      <c>
        <f>(M536*21)/100</f>
      </c>
      <c t="s">
        <v>28</v>
      </c>
    </row>
    <row r="537" spans="1:5" ht="25.5">
      <c r="A537" s="35" t="s">
        <v>56</v>
      </c>
      <c r="E537" s="39" t="s">
        <v>5527</v>
      </c>
    </row>
    <row r="538" spans="1:5" ht="12.75">
      <c r="A538" s="35" t="s">
        <v>57</v>
      </c>
      <c r="E538" s="40" t="s">
        <v>5</v>
      </c>
    </row>
    <row r="539" spans="1:5" ht="12.75">
      <c r="A539" t="s">
        <v>58</v>
      </c>
      <c r="E539" s="39" t="s">
        <v>5</v>
      </c>
    </row>
    <row r="540" spans="1:16" ht="25.5">
      <c r="A540" t="s">
        <v>50</v>
      </c>
      <c s="34" t="s">
        <v>3794</v>
      </c>
      <c s="34" t="s">
        <v>5528</v>
      </c>
      <c s="35" t="s">
        <v>5</v>
      </c>
      <c s="6" t="s">
        <v>5529</v>
      </c>
      <c s="36" t="s">
        <v>54</v>
      </c>
      <c s="37">
        <v>5</v>
      </c>
      <c s="36">
        <v>0</v>
      </c>
      <c s="36">
        <f>ROUND(G540*H540,6)</f>
      </c>
      <c r="L540" s="38">
        <v>0</v>
      </c>
      <c s="32">
        <f>ROUND(ROUND(L540,2)*ROUND(G540,3),2)</f>
      </c>
      <c s="36" t="s">
        <v>184</v>
      </c>
      <c>
        <f>(M540*21)/100</f>
      </c>
      <c t="s">
        <v>28</v>
      </c>
    </row>
    <row r="541" spans="1:5" ht="25.5">
      <c r="A541" s="35" t="s">
        <v>56</v>
      </c>
      <c r="E541" s="39" t="s">
        <v>5529</v>
      </c>
    </row>
    <row r="542" spans="1:5" ht="12.75">
      <c r="A542" s="35" t="s">
        <v>57</v>
      </c>
      <c r="E542" s="40" t="s">
        <v>5</v>
      </c>
    </row>
    <row r="543" spans="1:5" ht="12.75">
      <c r="A543" t="s">
        <v>58</v>
      </c>
      <c r="E543" s="39" t="s">
        <v>5</v>
      </c>
    </row>
    <row r="544" spans="1:16" ht="12.75">
      <c r="A544" t="s">
        <v>50</v>
      </c>
      <c s="34" t="s">
        <v>3799</v>
      </c>
      <c s="34" t="s">
        <v>5530</v>
      </c>
      <c s="35" t="s">
        <v>5</v>
      </c>
      <c s="6" t="s">
        <v>5531</v>
      </c>
      <c s="36" t="s">
        <v>93</v>
      </c>
      <c s="37">
        <v>285</v>
      </c>
      <c s="36">
        <v>0</v>
      </c>
      <c s="36">
        <f>ROUND(G544*H544,6)</f>
      </c>
      <c r="L544" s="38">
        <v>0</v>
      </c>
      <c s="32">
        <f>ROUND(ROUND(L544,2)*ROUND(G544,3),2)</f>
      </c>
      <c s="36" t="s">
        <v>184</v>
      </c>
      <c>
        <f>(M544*21)/100</f>
      </c>
      <c t="s">
        <v>28</v>
      </c>
    </row>
    <row r="545" spans="1:5" ht="12.75">
      <c r="A545" s="35" t="s">
        <v>56</v>
      </c>
      <c r="E545" s="39" t="s">
        <v>5531</v>
      </c>
    </row>
    <row r="546" spans="1:5" ht="25.5">
      <c r="A546" s="35" t="s">
        <v>57</v>
      </c>
      <c r="E546" s="40" t="s">
        <v>5532</v>
      </c>
    </row>
    <row r="547" spans="1:5" ht="12.75">
      <c r="A547" t="s">
        <v>58</v>
      </c>
      <c r="E547" s="39" t="s">
        <v>5</v>
      </c>
    </row>
    <row r="548" spans="1:16" ht="12.75">
      <c r="A548" t="s">
        <v>50</v>
      </c>
      <c s="34" t="s">
        <v>3803</v>
      </c>
      <c s="34" t="s">
        <v>5533</v>
      </c>
      <c s="35" t="s">
        <v>5</v>
      </c>
      <c s="6" t="s">
        <v>5534</v>
      </c>
      <c s="36" t="s">
        <v>93</v>
      </c>
      <c s="37">
        <v>175</v>
      </c>
      <c s="36">
        <v>0</v>
      </c>
      <c s="36">
        <f>ROUND(G548*H548,6)</f>
      </c>
      <c r="L548" s="38">
        <v>0</v>
      </c>
      <c s="32">
        <f>ROUND(ROUND(L548,2)*ROUND(G548,3),2)</f>
      </c>
      <c s="36" t="s">
        <v>184</v>
      </c>
      <c>
        <f>(M548*21)/100</f>
      </c>
      <c t="s">
        <v>28</v>
      </c>
    </row>
    <row r="549" spans="1:5" ht="12.75">
      <c r="A549" s="35" t="s">
        <v>56</v>
      </c>
      <c r="E549" s="39" t="s">
        <v>5534</v>
      </c>
    </row>
    <row r="550" spans="1:5" ht="25.5">
      <c r="A550" s="35" t="s">
        <v>57</v>
      </c>
      <c r="E550" s="40" t="s">
        <v>5535</v>
      </c>
    </row>
    <row r="551" spans="1:5" ht="12.75">
      <c r="A551" t="s">
        <v>58</v>
      </c>
      <c r="E551" s="39" t="s">
        <v>5</v>
      </c>
    </row>
    <row r="552" spans="1:16" ht="12.75">
      <c r="A552" t="s">
        <v>50</v>
      </c>
      <c s="34" t="s">
        <v>3806</v>
      </c>
      <c s="34" t="s">
        <v>5536</v>
      </c>
      <c s="35" t="s">
        <v>5</v>
      </c>
      <c s="6" t="s">
        <v>5537</v>
      </c>
      <c s="36" t="s">
        <v>5150</v>
      </c>
      <c s="37">
        <v>1375</v>
      </c>
      <c s="36">
        <v>0</v>
      </c>
      <c s="36">
        <f>ROUND(G552*H552,6)</f>
      </c>
      <c r="L552" s="38">
        <v>0</v>
      </c>
      <c s="32">
        <f>ROUND(ROUND(L552,2)*ROUND(G552,3),2)</f>
      </c>
      <c s="36" t="s">
        <v>55</v>
      </c>
      <c>
        <f>(M552*21)/100</f>
      </c>
      <c t="s">
        <v>28</v>
      </c>
    </row>
    <row r="553" spans="1:5" ht="12.75">
      <c r="A553" s="35" t="s">
        <v>56</v>
      </c>
      <c r="E553" s="39" t="s">
        <v>5537</v>
      </c>
    </row>
    <row r="554" spans="1:5" ht="25.5">
      <c r="A554" s="35" t="s">
        <v>57</v>
      </c>
      <c r="E554" s="40" t="s">
        <v>5538</v>
      </c>
    </row>
    <row r="555" spans="1:5" ht="12.75">
      <c r="A555" t="s">
        <v>58</v>
      </c>
      <c r="E555" s="39" t="s">
        <v>5</v>
      </c>
    </row>
    <row r="556" spans="1:16" ht="25.5">
      <c r="A556" t="s">
        <v>50</v>
      </c>
      <c s="34" t="s">
        <v>3810</v>
      </c>
      <c s="34" t="s">
        <v>5539</v>
      </c>
      <c s="35" t="s">
        <v>5</v>
      </c>
      <c s="6" t="s">
        <v>5540</v>
      </c>
      <c s="36" t="s">
        <v>93</v>
      </c>
      <c s="37">
        <v>5760</v>
      </c>
      <c s="36">
        <v>0</v>
      </c>
      <c s="36">
        <f>ROUND(G556*H556,6)</f>
      </c>
      <c r="L556" s="38">
        <v>0</v>
      </c>
      <c s="32">
        <f>ROUND(ROUND(L556,2)*ROUND(G556,3),2)</f>
      </c>
      <c s="36" t="s">
        <v>184</v>
      </c>
      <c>
        <f>(M556*21)/100</f>
      </c>
      <c t="s">
        <v>28</v>
      </c>
    </row>
    <row r="557" spans="1:5" ht="25.5">
      <c r="A557" s="35" t="s">
        <v>56</v>
      </c>
      <c r="E557" s="39" t="s">
        <v>5540</v>
      </c>
    </row>
    <row r="558" spans="1:5" ht="25.5">
      <c r="A558" s="35" t="s">
        <v>57</v>
      </c>
      <c r="E558" s="40" t="s">
        <v>5541</v>
      </c>
    </row>
    <row r="559" spans="1:5" ht="12.75">
      <c r="A559" t="s">
        <v>58</v>
      </c>
      <c r="E559" s="39" t="s">
        <v>5</v>
      </c>
    </row>
    <row r="560" spans="1:16" ht="12.75">
      <c r="A560" t="s">
        <v>50</v>
      </c>
      <c s="34" t="s">
        <v>3814</v>
      </c>
      <c s="34" t="s">
        <v>5542</v>
      </c>
      <c s="35" t="s">
        <v>5</v>
      </c>
      <c s="6" t="s">
        <v>5543</v>
      </c>
      <c s="36" t="s">
        <v>74</v>
      </c>
      <c s="37">
        <v>927</v>
      </c>
      <c s="36">
        <v>0</v>
      </c>
      <c s="36">
        <f>ROUND(G560*H560,6)</f>
      </c>
      <c r="L560" s="38">
        <v>0</v>
      </c>
      <c s="32">
        <f>ROUND(ROUND(L560,2)*ROUND(G560,3),2)</f>
      </c>
      <c s="36" t="s">
        <v>55</v>
      </c>
      <c>
        <f>(M560*21)/100</f>
      </c>
      <c t="s">
        <v>28</v>
      </c>
    </row>
    <row r="561" spans="1:5" ht="12.75">
      <c r="A561" s="35" t="s">
        <v>56</v>
      </c>
      <c r="E561" s="39" t="s">
        <v>5543</v>
      </c>
    </row>
    <row r="562" spans="1:5" ht="25.5">
      <c r="A562" s="35" t="s">
        <v>57</v>
      </c>
      <c r="E562" s="40" t="s">
        <v>5544</v>
      </c>
    </row>
    <row r="563" spans="1:5" ht="12.75">
      <c r="A563" t="s">
        <v>58</v>
      </c>
      <c r="E563" s="39" t="s">
        <v>5</v>
      </c>
    </row>
    <row r="564" spans="1:16" ht="12.75">
      <c r="A564" t="s">
        <v>50</v>
      </c>
      <c s="34" t="s">
        <v>3818</v>
      </c>
      <c s="34" t="s">
        <v>5545</v>
      </c>
      <c s="35" t="s">
        <v>5</v>
      </c>
      <c s="6" t="s">
        <v>5546</v>
      </c>
      <c s="36" t="s">
        <v>5150</v>
      </c>
      <c s="37">
        <v>122</v>
      </c>
      <c s="36">
        <v>0</v>
      </c>
      <c s="36">
        <f>ROUND(G564*H564,6)</f>
      </c>
      <c r="L564" s="38">
        <v>0</v>
      </c>
      <c s="32">
        <f>ROUND(ROUND(L564,2)*ROUND(G564,3),2)</f>
      </c>
      <c s="36" t="s">
        <v>55</v>
      </c>
      <c>
        <f>(M564*21)/100</f>
      </c>
      <c t="s">
        <v>28</v>
      </c>
    </row>
    <row r="565" spans="1:5" ht="12.75">
      <c r="A565" s="35" t="s">
        <v>56</v>
      </c>
      <c r="E565" s="39" t="s">
        <v>5546</v>
      </c>
    </row>
    <row r="566" spans="1:5" ht="25.5">
      <c r="A566" s="35" t="s">
        <v>57</v>
      </c>
      <c r="E566" s="40" t="s">
        <v>5547</v>
      </c>
    </row>
    <row r="567" spans="1:5" ht="12.75">
      <c r="A567" t="s">
        <v>58</v>
      </c>
      <c r="E567" s="39" t="s">
        <v>5</v>
      </c>
    </row>
    <row r="568" spans="1:16" ht="12.75">
      <c r="A568" t="s">
        <v>50</v>
      </c>
      <c s="34" t="s">
        <v>3821</v>
      </c>
      <c s="34" t="s">
        <v>5548</v>
      </c>
      <c s="35" t="s">
        <v>5</v>
      </c>
      <c s="6" t="s">
        <v>5549</v>
      </c>
      <c s="36" t="s">
        <v>5150</v>
      </c>
      <c s="37">
        <v>19200</v>
      </c>
      <c s="36">
        <v>0</v>
      </c>
      <c s="36">
        <f>ROUND(G568*H568,6)</f>
      </c>
      <c r="L568" s="38">
        <v>0</v>
      </c>
      <c s="32">
        <f>ROUND(ROUND(L568,2)*ROUND(G568,3),2)</f>
      </c>
      <c s="36" t="s">
        <v>55</v>
      </c>
      <c>
        <f>(M568*21)/100</f>
      </c>
      <c t="s">
        <v>28</v>
      </c>
    </row>
    <row r="569" spans="1:5" ht="12.75">
      <c r="A569" s="35" t="s">
        <v>56</v>
      </c>
      <c r="E569" s="39" t="s">
        <v>5549</v>
      </c>
    </row>
    <row r="570" spans="1:5" ht="25.5">
      <c r="A570" s="35" t="s">
        <v>57</v>
      </c>
      <c r="E570" s="40" t="s">
        <v>5550</v>
      </c>
    </row>
    <row r="571" spans="1:5" ht="12.75">
      <c r="A571" t="s">
        <v>58</v>
      </c>
      <c r="E571" s="39" t="s">
        <v>5</v>
      </c>
    </row>
    <row r="572" spans="1:16" ht="25.5">
      <c r="A572" t="s">
        <v>50</v>
      </c>
      <c s="34" t="s">
        <v>3824</v>
      </c>
      <c s="34" t="s">
        <v>5551</v>
      </c>
      <c s="35" t="s">
        <v>5</v>
      </c>
      <c s="6" t="s">
        <v>5552</v>
      </c>
      <c s="36" t="s">
        <v>54</v>
      </c>
      <c s="37">
        <v>4</v>
      </c>
      <c s="36">
        <v>0</v>
      </c>
      <c s="36">
        <f>ROUND(G572*H572,6)</f>
      </c>
      <c r="L572" s="38">
        <v>0</v>
      </c>
      <c s="32">
        <f>ROUND(ROUND(L572,2)*ROUND(G572,3),2)</f>
      </c>
      <c s="36" t="s">
        <v>184</v>
      </c>
      <c>
        <f>(M572*21)/100</f>
      </c>
      <c t="s">
        <v>28</v>
      </c>
    </row>
    <row r="573" spans="1:5" ht="25.5">
      <c r="A573" s="35" t="s">
        <v>56</v>
      </c>
      <c r="E573" s="39" t="s">
        <v>5552</v>
      </c>
    </row>
    <row r="574" spans="1:5" ht="25.5">
      <c r="A574" s="35" t="s">
        <v>57</v>
      </c>
      <c r="E574" s="40" t="s">
        <v>5553</v>
      </c>
    </row>
    <row r="575" spans="1:5" ht="12.75">
      <c r="A575" t="s">
        <v>58</v>
      </c>
      <c r="E575" s="39" t="s">
        <v>5</v>
      </c>
    </row>
    <row r="576" spans="1:16" ht="25.5">
      <c r="A576" t="s">
        <v>50</v>
      </c>
      <c s="34" t="s">
        <v>3828</v>
      </c>
      <c s="34" t="s">
        <v>5554</v>
      </c>
      <c s="35" t="s">
        <v>5</v>
      </c>
      <c s="6" t="s">
        <v>5555</v>
      </c>
      <c s="36" t="s">
        <v>54</v>
      </c>
      <c s="37">
        <v>6</v>
      </c>
      <c s="36">
        <v>0</v>
      </c>
      <c s="36">
        <f>ROUND(G576*H576,6)</f>
      </c>
      <c r="L576" s="38">
        <v>0</v>
      </c>
      <c s="32">
        <f>ROUND(ROUND(L576,2)*ROUND(G576,3),2)</f>
      </c>
      <c s="36" t="s">
        <v>184</v>
      </c>
      <c>
        <f>(M576*21)/100</f>
      </c>
      <c t="s">
        <v>28</v>
      </c>
    </row>
    <row r="577" spans="1:5" ht="25.5">
      <c r="A577" s="35" t="s">
        <v>56</v>
      </c>
      <c r="E577" s="39" t="s">
        <v>5555</v>
      </c>
    </row>
    <row r="578" spans="1:5" ht="25.5">
      <c r="A578" s="35" t="s">
        <v>57</v>
      </c>
      <c r="E578" s="40" t="s">
        <v>5556</v>
      </c>
    </row>
    <row r="579" spans="1:5" ht="12.75">
      <c r="A579" t="s">
        <v>58</v>
      </c>
      <c r="E579" s="39" t="s">
        <v>5</v>
      </c>
    </row>
    <row r="580" spans="1:16" ht="25.5">
      <c r="A580" t="s">
        <v>50</v>
      </c>
      <c s="34" t="s">
        <v>3831</v>
      </c>
      <c s="34" t="s">
        <v>5557</v>
      </c>
      <c s="35" t="s">
        <v>5</v>
      </c>
      <c s="6" t="s">
        <v>5558</v>
      </c>
      <c s="36" t="s">
        <v>54</v>
      </c>
      <c s="37">
        <v>1</v>
      </c>
      <c s="36">
        <v>0</v>
      </c>
      <c s="36">
        <f>ROUND(G580*H580,6)</f>
      </c>
      <c r="L580" s="38">
        <v>0</v>
      </c>
      <c s="32">
        <f>ROUND(ROUND(L580,2)*ROUND(G580,3),2)</f>
      </c>
      <c s="36" t="s">
        <v>184</v>
      </c>
      <c>
        <f>(M580*21)/100</f>
      </c>
      <c t="s">
        <v>28</v>
      </c>
    </row>
    <row r="581" spans="1:5" ht="25.5">
      <c r="A581" s="35" t="s">
        <v>56</v>
      </c>
      <c r="E581" s="39" t="s">
        <v>5558</v>
      </c>
    </row>
    <row r="582" spans="1:5" ht="25.5">
      <c r="A582" s="35" t="s">
        <v>57</v>
      </c>
      <c r="E582" s="40" t="s">
        <v>5559</v>
      </c>
    </row>
    <row r="583" spans="1:5" ht="12.75">
      <c r="A583" t="s">
        <v>58</v>
      </c>
      <c r="E583" s="39" t="s">
        <v>5</v>
      </c>
    </row>
    <row r="584" spans="1:16" ht="25.5">
      <c r="A584" t="s">
        <v>50</v>
      </c>
      <c s="34" t="s">
        <v>3834</v>
      </c>
      <c s="34" t="s">
        <v>5560</v>
      </c>
      <c s="35" t="s">
        <v>5</v>
      </c>
      <c s="6" t="s">
        <v>5561</v>
      </c>
      <c s="36" t="s">
        <v>54</v>
      </c>
      <c s="37">
        <v>1</v>
      </c>
      <c s="36">
        <v>0</v>
      </c>
      <c s="36">
        <f>ROUND(G584*H584,6)</f>
      </c>
      <c r="L584" s="38">
        <v>0</v>
      </c>
      <c s="32">
        <f>ROUND(ROUND(L584,2)*ROUND(G584,3),2)</f>
      </c>
      <c s="36" t="s">
        <v>184</v>
      </c>
      <c>
        <f>(M584*21)/100</f>
      </c>
      <c t="s">
        <v>28</v>
      </c>
    </row>
    <row r="585" spans="1:5" ht="25.5">
      <c r="A585" s="35" t="s">
        <v>56</v>
      </c>
      <c r="E585" s="39" t="s">
        <v>5561</v>
      </c>
    </row>
    <row r="586" spans="1:5" ht="25.5">
      <c r="A586" s="35" t="s">
        <v>57</v>
      </c>
      <c r="E586" s="40" t="s">
        <v>5562</v>
      </c>
    </row>
    <row r="587" spans="1:5" ht="12.75">
      <c r="A587" t="s">
        <v>58</v>
      </c>
      <c r="E587" s="39" t="s">
        <v>5</v>
      </c>
    </row>
    <row r="588" spans="1:16" ht="25.5">
      <c r="A588" t="s">
        <v>50</v>
      </c>
      <c s="34" t="s">
        <v>3837</v>
      </c>
      <c s="34" t="s">
        <v>5563</v>
      </c>
      <c s="35" t="s">
        <v>5</v>
      </c>
      <c s="6" t="s">
        <v>5564</v>
      </c>
      <c s="36" t="s">
        <v>54</v>
      </c>
      <c s="37">
        <v>2</v>
      </c>
      <c s="36">
        <v>0</v>
      </c>
      <c s="36">
        <f>ROUND(G588*H588,6)</f>
      </c>
      <c r="L588" s="38">
        <v>0</v>
      </c>
      <c s="32">
        <f>ROUND(ROUND(L588,2)*ROUND(G588,3),2)</f>
      </c>
      <c s="36" t="s">
        <v>184</v>
      </c>
      <c>
        <f>(M588*21)/100</f>
      </c>
      <c t="s">
        <v>28</v>
      </c>
    </row>
    <row r="589" spans="1:5" ht="25.5">
      <c r="A589" s="35" t="s">
        <v>56</v>
      </c>
      <c r="E589" s="39" t="s">
        <v>5564</v>
      </c>
    </row>
    <row r="590" spans="1:5" ht="25.5">
      <c r="A590" s="35" t="s">
        <v>57</v>
      </c>
      <c r="E590" s="40" t="s">
        <v>5565</v>
      </c>
    </row>
    <row r="591" spans="1:5" ht="12.75">
      <c r="A591" t="s">
        <v>58</v>
      </c>
      <c r="E591" s="39" t="s">
        <v>5</v>
      </c>
    </row>
    <row r="592" spans="1:16" ht="25.5">
      <c r="A592" t="s">
        <v>50</v>
      </c>
      <c s="34" t="s">
        <v>3841</v>
      </c>
      <c s="34" t="s">
        <v>5566</v>
      </c>
      <c s="35" t="s">
        <v>5</v>
      </c>
      <c s="6" t="s">
        <v>5567</v>
      </c>
      <c s="36" t="s">
        <v>54</v>
      </c>
      <c s="37">
        <v>1</v>
      </c>
      <c s="36">
        <v>0</v>
      </c>
      <c s="36">
        <f>ROUND(G592*H592,6)</f>
      </c>
      <c r="L592" s="38">
        <v>0</v>
      </c>
      <c s="32">
        <f>ROUND(ROUND(L592,2)*ROUND(G592,3),2)</f>
      </c>
      <c s="36" t="s">
        <v>184</v>
      </c>
      <c>
        <f>(M592*21)/100</f>
      </c>
      <c t="s">
        <v>28</v>
      </c>
    </row>
    <row r="593" spans="1:5" ht="25.5">
      <c r="A593" s="35" t="s">
        <v>56</v>
      </c>
      <c r="E593" s="39" t="s">
        <v>5567</v>
      </c>
    </row>
    <row r="594" spans="1:5" ht="25.5">
      <c r="A594" s="35" t="s">
        <v>57</v>
      </c>
      <c r="E594" s="40" t="s">
        <v>5559</v>
      </c>
    </row>
    <row r="595" spans="1:5" ht="12.75">
      <c r="A595" t="s">
        <v>58</v>
      </c>
      <c r="E595" s="39" t="s">
        <v>5</v>
      </c>
    </row>
    <row r="596" spans="1:16" ht="25.5">
      <c r="A596" t="s">
        <v>50</v>
      </c>
      <c s="34" t="s">
        <v>3845</v>
      </c>
      <c s="34" t="s">
        <v>5568</v>
      </c>
      <c s="35" t="s">
        <v>5</v>
      </c>
      <c s="6" t="s">
        <v>5569</v>
      </c>
      <c s="36" t="s">
        <v>5150</v>
      </c>
      <c s="37">
        <v>1</v>
      </c>
      <c s="36">
        <v>0</v>
      </c>
      <c s="36">
        <f>ROUND(G596*H596,6)</f>
      </c>
      <c r="L596" s="38">
        <v>0</v>
      </c>
      <c s="32">
        <f>ROUND(ROUND(L596,2)*ROUND(G596,3),2)</f>
      </c>
      <c s="36" t="s">
        <v>55</v>
      </c>
      <c>
        <f>(M596*21)/100</f>
      </c>
      <c t="s">
        <v>28</v>
      </c>
    </row>
    <row r="597" spans="1:5" ht="38.25">
      <c r="A597" s="35" t="s">
        <v>56</v>
      </c>
      <c r="E597" s="39" t="s">
        <v>5570</v>
      </c>
    </row>
    <row r="598" spans="1:5" ht="25.5">
      <c r="A598" s="35" t="s">
        <v>57</v>
      </c>
      <c r="E598" s="40" t="s">
        <v>5562</v>
      </c>
    </row>
    <row r="599" spans="1:5" ht="12.75">
      <c r="A599" t="s">
        <v>58</v>
      </c>
      <c r="E599" s="39" t="s">
        <v>5</v>
      </c>
    </row>
    <row r="600" spans="1:16" ht="25.5">
      <c r="A600" t="s">
        <v>50</v>
      </c>
      <c s="34" t="s">
        <v>3848</v>
      </c>
      <c s="34" t="s">
        <v>5571</v>
      </c>
      <c s="35" t="s">
        <v>5</v>
      </c>
      <c s="6" t="s">
        <v>5572</v>
      </c>
      <c s="36" t="s">
        <v>5150</v>
      </c>
      <c s="37">
        <v>1</v>
      </c>
      <c s="36">
        <v>0</v>
      </c>
      <c s="36">
        <f>ROUND(G600*H600,6)</f>
      </c>
      <c r="L600" s="38">
        <v>0</v>
      </c>
      <c s="32">
        <f>ROUND(ROUND(L600,2)*ROUND(G600,3),2)</f>
      </c>
      <c s="36" t="s">
        <v>55</v>
      </c>
      <c>
        <f>(M600*21)/100</f>
      </c>
      <c t="s">
        <v>28</v>
      </c>
    </row>
    <row r="601" spans="1:5" ht="38.25">
      <c r="A601" s="35" t="s">
        <v>56</v>
      </c>
      <c r="E601" s="39" t="s">
        <v>5573</v>
      </c>
    </row>
    <row r="602" spans="1:5" ht="25.5">
      <c r="A602" s="35" t="s">
        <v>57</v>
      </c>
      <c r="E602" s="40" t="s">
        <v>5562</v>
      </c>
    </row>
    <row r="603" spans="1:5" ht="12.75">
      <c r="A603" t="s">
        <v>58</v>
      </c>
      <c r="E603" s="39" t="s">
        <v>5</v>
      </c>
    </row>
    <row r="604" spans="1:16" ht="25.5">
      <c r="A604" t="s">
        <v>50</v>
      </c>
      <c s="34" t="s">
        <v>3851</v>
      </c>
      <c s="34" t="s">
        <v>5574</v>
      </c>
      <c s="35" t="s">
        <v>5</v>
      </c>
      <c s="6" t="s">
        <v>5575</v>
      </c>
      <c s="36" t="s">
        <v>54</v>
      </c>
      <c s="37">
        <v>10</v>
      </c>
      <c s="36">
        <v>0</v>
      </c>
      <c s="36">
        <f>ROUND(G604*H604,6)</f>
      </c>
      <c r="L604" s="38">
        <v>0</v>
      </c>
      <c s="32">
        <f>ROUND(ROUND(L604,2)*ROUND(G604,3),2)</f>
      </c>
      <c s="36" t="s">
        <v>184</v>
      </c>
      <c>
        <f>(M604*21)/100</f>
      </c>
      <c t="s">
        <v>28</v>
      </c>
    </row>
    <row r="605" spans="1:5" ht="25.5">
      <c r="A605" s="35" t="s">
        <v>56</v>
      </c>
      <c r="E605" s="39" t="s">
        <v>5575</v>
      </c>
    </row>
    <row r="606" spans="1:5" ht="25.5">
      <c r="A606" s="35" t="s">
        <v>57</v>
      </c>
      <c r="E606" s="40" t="s">
        <v>5576</v>
      </c>
    </row>
    <row r="607" spans="1:5" ht="12.75">
      <c r="A607" t="s">
        <v>58</v>
      </c>
      <c r="E607" s="39" t="s">
        <v>5</v>
      </c>
    </row>
    <row r="608" spans="1:16" ht="25.5">
      <c r="A608" t="s">
        <v>50</v>
      </c>
      <c s="34" t="s">
        <v>3854</v>
      </c>
      <c s="34" t="s">
        <v>5577</v>
      </c>
      <c s="35" t="s">
        <v>5</v>
      </c>
      <c s="6" t="s">
        <v>5578</v>
      </c>
      <c s="36" t="s">
        <v>54</v>
      </c>
      <c s="37">
        <v>5</v>
      </c>
      <c s="36">
        <v>0</v>
      </c>
      <c s="36">
        <f>ROUND(G608*H608,6)</f>
      </c>
      <c r="L608" s="38">
        <v>0</v>
      </c>
      <c s="32">
        <f>ROUND(ROUND(L608,2)*ROUND(G608,3),2)</f>
      </c>
      <c s="36" t="s">
        <v>184</v>
      </c>
      <c>
        <f>(M608*21)/100</f>
      </c>
      <c t="s">
        <v>28</v>
      </c>
    </row>
    <row r="609" spans="1:5" ht="25.5">
      <c r="A609" s="35" t="s">
        <v>56</v>
      </c>
      <c r="E609" s="39" t="s">
        <v>5578</v>
      </c>
    </row>
    <row r="610" spans="1:5" ht="25.5">
      <c r="A610" s="35" t="s">
        <v>57</v>
      </c>
      <c r="E610" s="40" t="s">
        <v>5579</v>
      </c>
    </row>
    <row r="611" spans="1:5" ht="12.75">
      <c r="A611" t="s">
        <v>58</v>
      </c>
      <c r="E611" s="39" t="s">
        <v>5</v>
      </c>
    </row>
    <row r="612" spans="1:16" ht="25.5">
      <c r="A612" t="s">
        <v>50</v>
      </c>
      <c s="34" t="s">
        <v>3858</v>
      </c>
      <c s="34" t="s">
        <v>5580</v>
      </c>
      <c s="35" t="s">
        <v>5</v>
      </c>
      <c s="6" t="s">
        <v>5581</v>
      </c>
      <c s="36" t="s">
        <v>54</v>
      </c>
      <c s="37">
        <v>1</v>
      </c>
      <c s="36">
        <v>0</v>
      </c>
      <c s="36">
        <f>ROUND(G612*H612,6)</f>
      </c>
      <c r="L612" s="38">
        <v>0</v>
      </c>
      <c s="32">
        <f>ROUND(ROUND(L612,2)*ROUND(G612,3),2)</f>
      </c>
      <c s="36" t="s">
        <v>184</v>
      </c>
      <c>
        <f>(M612*21)/100</f>
      </c>
      <c t="s">
        <v>28</v>
      </c>
    </row>
    <row r="613" spans="1:5" ht="25.5">
      <c r="A613" s="35" t="s">
        <v>56</v>
      </c>
      <c r="E613" s="39" t="s">
        <v>5581</v>
      </c>
    </row>
    <row r="614" spans="1:5" ht="25.5">
      <c r="A614" s="35" t="s">
        <v>57</v>
      </c>
      <c r="E614" s="40" t="s">
        <v>499</v>
      </c>
    </row>
    <row r="615" spans="1:5" ht="12.75">
      <c r="A615" t="s">
        <v>58</v>
      </c>
      <c r="E615" s="39" t="s">
        <v>5</v>
      </c>
    </row>
    <row r="616" spans="1:16" ht="25.5">
      <c r="A616" t="s">
        <v>50</v>
      </c>
      <c s="34" t="s">
        <v>3861</v>
      </c>
      <c s="34" t="s">
        <v>5582</v>
      </c>
      <c s="35" t="s">
        <v>5</v>
      </c>
      <c s="6" t="s">
        <v>5583</v>
      </c>
      <c s="36" t="s">
        <v>54</v>
      </c>
      <c s="37">
        <v>1</v>
      </c>
      <c s="36">
        <v>0</v>
      </c>
      <c s="36">
        <f>ROUND(G616*H616,6)</f>
      </c>
      <c r="L616" s="38">
        <v>0</v>
      </c>
      <c s="32">
        <f>ROUND(ROUND(L616,2)*ROUND(G616,3),2)</f>
      </c>
      <c s="36" t="s">
        <v>184</v>
      </c>
      <c>
        <f>(M616*21)/100</f>
      </c>
      <c t="s">
        <v>28</v>
      </c>
    </row>
    <row r="617" spans="1:5" ht="25.5">
      <c r="A617" s="35" t="s">
        <v>56</v>
      </c>
      <c r="E617" s="39" t="s">
        <v>5583</v>
      </c>
    </row>
    <row r="618" spans="1:5" ht="25.5">
      <c r="A618" s="35" t="s">
        <v>57</v>
      </c>
      <c r="E618" s="40" t="s">
        <v>499</v>
      </c>
    </row>
    <row r="619" spans="1:5" ht="12.75">
      <c r="A619" t="s">
        <v>58</v>
      </c>
      <c r="E619" s="39" t="s">
        <v>5</v>
      </c>
    </row>
    <row r="620" spans="1:16" ht="25.5">
      <c r="A620" t="s">
        <v>50</v>
      </c>
      <c s="34" t="s">
        <v>3865</v>
      </c>
      <c s="34" t="s">
        <v>5584</v>
      </c>
      <c s="35" t="s">
        <v>5</v>
      </c>
      <c s="6" t="s">
        <v>5585</v>
      </c>
      <c s="36" t="s">
        <v>54</v>
      </c>
      <c s="37">
        <v>122</v>
      </c>
      <c s="36">
        <v>0</v>
      </c>
      <c s="36">
        <f>ROUND(G620*H620,6)</f>
      </c>
      <c r="L620" s="38">
        <v>0</v>
      </c>
      <c s="32">
        <f>ROUND(ROUND(L620,2)*ROUND(G620,3),2)</f>
      </c>
      <c s="36" t="s">
        <v>184</v>
      </c>
      <c>
        <f>(M620*21)/100</f>
      </c>
      <c t="s">
        <v>28</v>
      </c>
    </row>
    <row r="621" spans="1:5" ht="25.5">
      <c r="A621" s="35" t="s">
        <v>56</v>
      </c>
      <c r="E621" s="39" t="s">
        <v>5585</v>
      </c>
    </row>
    <row r="622" spans="1:5" ht="25.5">
      <c r="A622" s="35" t="s">
        <v>57</v>
      </c>
      <c r="E622" s="40" t="s">
        <v>5547</v>
      </c>
    </row>
    <row r="623" spans="1:5" ht="12.75">
      <c r="A623" t="s">
        <v>58</v>
      </c>
      <c r="E623" s="39" t="s">
        <v>5</v>
      </c>
    </row>
    <row r="624" spans="1:16" ht="25.5">
      <c r="A624" t="s">
        <v>50</v>
      </c>
      <c s="34" t="s">
        <v>3868</v>
      </c>
      <c s="34" t="s">
        <v>5586</v>
      </c>
      <c s="35" t="s">
        <v>5</v>
      </c>
      <c s="6" t="s">
        <v>5587</v>
      </c>
      <c s="36" t="s">
        <v>54</v>
      </c>
      <c s="37">
        <v>44</v>
      </c>
      <c s="36">
        <v>0</v>
      </c>
      <c s="36">
        <f>ROUND(G624*H624,6)</f>
      </c>
      <c r="L624" s="38">
        <v>0</v>
      </c>
      <c s="32">
        <f>ROUND(ROUND(L624,2)*ROUND(G624,3),2)</f>
      </c>
      <c s="36" t="s">
        <v>184</v>
      </c>
      <c>
        <f>(M624*21)/100</f>
      </c>
      <c t="s">
        <v>28</v>
      </c>
    </row>
    <row r="625" spans="1:5" ht="25.5">
      <c r="A625" s="35" t="s">
        <v>56</v>
      </c>
      <c r="E625" s="39" t="s">
        <v>5587</v>
      </c>
    </row>
    <row r="626" spans="1:5" ht="12.75">
      <c r="A626" s="35" t="s">
        <v>57</v>
      </c>
      <c r="E626" s="40" t="s">
        <v>5</v>
      </c>
    </row>
    <row r="627" spans="1:5" ht="12.75">
      <c r="A627" t="s">
        <v>58</v>
      </c>
      <c r="E627" s="39" t="s">
        <v>5</v>
      </c>
    </row>
    <row r="628" spans="1:16" ht="12.75">
      <c r="A628" t="s">
        <v>50</v>
      </c>
      <c s="34" t="s">
        <v>3871</v>
      </c>
      <c s="34" t="s">
        <v>5588</v>
      </c>
      <c s="35" t="s">
        <v>5</v>
      </c>
      <c s="6" t="s">
        <v>5589</v>
      </c>
      <c s="36" t="s">
        <v>54</v>
      </c>
      <c s="37">
        <v>61</v>
      </c>
      <c s="36">
        <v>0</v>
      </c>
      <c s="36">
        <f>ROUND(G628*H628,6)</f>
      </c>
      <c r="L628" s="38">
        <v>0</v>
      </c>
      <c s="32">
        <f>ROUND(ROUND(L628,2)*ROUND(G628,3),2)</f>
      </c>
      <c s="36" t="s">
        <v>184</v>
      </c>
      <c>
        <f>(M628*21)/100</f>
      </c>
      <c t="s">
        <v>28</v>
      </c>
    </row>
    <row r="629" spans="1:5" ht="12.75">
      <c r="A629" s="35" t="s">
        <v>56</v>
      </c>
      <c r="E629" s="39" t="s">
        <v>5589</v>
      </c>
    </row>
    <row r="630" spans="1:5" ht="25.5">
      <c r="A630" s="35" t="s">
        <v>57</v>
      </c>
      <c r="E630" s="40" t="s">
        <v>5590</v>
      </c>
    </row>
    <row r="631" spans="1:5" ht="12.75">
      <c r="A631" t="s">
        <v>58</v>
      </c>
      <c r="E631" s="39" t="s">
        <v>5</v>
      </c>
    </row>
    <row r="632" spans="1:16" ht="12.75">
      <c r="A632" t="s">
        <v>50</v>
      </c>
      <c s="34" t="s">
        <v>3875</v>
      </c>
      <c s="34" t="s">
        <v>5591</v>
      </c>
      <c s="35" t="s">
        <v>5</v>
      </c>
      <c s="6" t="s">
        <v>5592</v>
      </c>
      <c s="36" t="s">
        <v>5150</v>
      </c>
      <c s="37">
        <v>16</v>
      </c>
      <c s="36">
        <v>0</v>
      </c>
      <c s="36">
        <f>ROUND(G632*H632,6)</f>
      </c>
      <c r="L632" s="38">
        <v>0</v>
      </c>
      <c s="32">
        <f>ROUND(ROUND(L632,2)*ROUND(G632,3),2)</f>
      </c>
      <c s="36" t="s">
        <v>55</v>
      </c>
      <c>
        <f>(M632*21)/100</f>
      </c>
      <c t="s">
        <v>28</v>
      </c>
    </row>
    <row r="633" spans="1:5" ht="12.75">
      <c r="A633" s="35" t="s">
        <v>56</v>
      </c>
      <c r="E633" s="39" t="s">
        <v>5592</v>
      </c>
    </row>
    <row r="634" spans="1:5" ht="25.5">
      <c r="A634" s="35" t="s">
        <v>57</v>
      </c>
      <c r="E634" s="40" t="s">
        <v>5593</v>
      </c>
    </row>
    <row r="635" spans="1:5" ht="12.75">
      <c r="A635" t="s">
        <v>58</v>
      </c>
      <c r="E635" s="39" t="s">
        <v>5</v>
      </c>
    </row>
    <row r="636" spans="1:16" ht="12.75">
      <c r="A636" t="s">
        <v>50</v>
      </c>
      <c s="34" t="s">
        <v>3878</v>
      </c>
      <c s="34" t="s">
        <v>5594</v>
      </c>
      <c s="35" t="s">
        <v>5</v>
      </c>
      <c s="6" t="s">
        <v>5595</v>
      </c>
      <c s="36" t="s">
        <v>5150</v>
      </c>
      <c s="37">
        <v>1</v>
      </c>
      <c s="36">
        <v>0</v>
      </c>
      <c s="36">
        <f>ROUND(G636*H636,6)</f>
      </c>
      <c r="L636" s="38">
        <v>0</v>
      </c>
      <c s="32">
        <f>ROUND(ROUND(L636,2)*ROUND(G636,3),2)</f>
      </c>
      <c s="36" t="s">
        <v>55</v>
      </c>
      <c>
        <f>(M636*21)/100</f>
      </c>
      <c t="s">
        <v>28</v>
      </c>
    </row>
    <row r="637" spans="1:5" ht="12.75">
      <c r="A637" s="35" t="s">
        <v>56</v>
      </c>
      <c r="E637" s="39" t="s">
        <v>5595</v>
      </c>
    </row>
    <row r="638" spans="1:5" ht="25.5">
      <c r="A638" s="35" t="s">
        <v>57</v>
      </c>
      <c r="E638" s="40" t="s">
        <v>5559</v>
      </c>
    </row>
    <row r="639" spans="1:5" ht="12.75">
      <c r="A639" t="s">
        <v>58</v>
      </c>
      <c r="E639" s="39" t="s">
        <v>5</v>
      </c>
    </row>
    <row r="640" spans="1:16" ht="25.5">
      <c r="A640" t="s">
        <v>50</v>
      </c>
      <c s="34" t="s">
        <v>3881</v>
      </c>
      <c s="34" t="s">
        <v>5596</v>
      </c>
      <c s="35" t="s">
        <v>5</v>
      </c>
      <c s="6" t="s">
        <v>5597</v>
      </c>
      <c s="36" t="s">
        <v>5150</v>
      </c>
      <c s="37">
        <v>4</v>
      </c>
      <c s="36">
        <v>0</v>
      </c>
      <c s="36">
        <f>ROUND(G640*H640,6)</f>
      </c>
      <c r="L640" s="38">
        <v>0</v>
      </c>
      <c s="32">
        <f>ROUND(ROUND(L640,2)*ROUND(G640,3),2)</f>
      </c>
      <c s="36" t="s">
        <v>55</v>
      </c>
      <c>
        <f>(M640*21)/100</f>
      </c>
      <c t="s">
        <v>28</v>
      </c>
    </row>
    <row r="641" spans="1:5" ht="38.25">
      <c r="A641" s="35" t="s">
        <v>56</v>
      </c>
      <c r="E641" s="39" t="s">
        <v>5598</v>
      </c>
    </row>
    <row r="642" spans="1:5" ht="12.75">
      <c r="A642" s="35" t="s">
        <v>57</v>
      </c>
      <c r="E642" s="40" t="s">
        <v>5</v>
      </c>
    </row>
    <row r="643" spans="1:5" ht="12.75">
      <c r="A643" t="s">
        <v>58</v>
      </c>
      <c r="E643" s="39" t="s">
        <v>5</v>
      </c>
    </row>
    <row r="644" spans="1:16" ht="25.5">
      <c r="A644" t="s">
        <v>50</v>
      </c>
      <c s="34" t="s">
        <v>3884</v>
      </c>
      <c s="34" t="s">
        <v>5599</v>
      </c>
      <c s="35" t="s">
        <v>5</v>
      </c>
      <c s="6" t="s">
        <v>5600</v>
      </c>
      <c s="36" t="s">
        <v>5150</v>
      </c>
      <c s="37">
        <v>4</v>
      </c>
      <c s="36">
        <v>0</v>
      </c>
      <c s="36">
        <f>ROUND(G644*H644,6)</f>
      </c>
      <c r="L644" s="38">
        <v>0</v>
      </c>
      <c s="32">
        <f>ROUND(ROUND(L644,2)*ROUND(G644,3),2)</f>
      </c>
      <c s="36" t="s">
        <v>55</v>
      </c>
      <c>
        <f>(M644*21)/100</f>
      </c>
      <c t="s">
        <v>28</v>
      </c>
    </row>
    <row r="645" spans="1:5" ht="25.5">
      <c r="A645" s="35" t="s">
        <v>56</v>
      </c>
      <c r="E645" s="39" t="s">
        <v>5600</v>
      </c>
    </row>
    <row r="646" spans="1:5" ht="12.75">
      <c r="A646" s="35" t="s">
        <v>57</v>
      </c>
      <c r="E646" s="40" t="s">
        <v>5</v>
      </c>
    </row>
    <row r="647" spans="1:5" ht="12.75">
      <c r="A647" t="s">
        <v>58</v>
      </c>
      <c r="E647" s="39" t="s">
        <v>5</v>
      </c>
    </row>
    <row r="648" spans="1:16" ht="12.75">
      <c r="A648" t="s">
        <v>50</v>
      </c>
      <c s="34" t="s">
        <v>3888</v>
      </c>
      <c s="34" t="s">
        <v>5601</v>
      </c>
      <c s="35" t="s">
        <v>5</v>
      </c>
      <c s="6" t="s">
        <v>5602</v>
      </c>
      <c s="36" t="s">
        <v>5150</v>
      </c>
      <c s="37">
        <v>2</v>
      </c>
      <c s="36">
        <v>0</v>
      </c>
      <c s="36">
        <f>ROUND(G648*H648,6)</f>
      </c>
      <c r="L648" s="38">
        <v>0</v>
      </c>
      <c s="32">
        <f>ROUND(ROUND(L648,2)*ROUND(G648,3),2)</f>
      </c>
      <c s="36" t="s">
        <v>55</v>
      </c>
      <c>
        <f>(M648*21)/100</f>
      </c>
      <c t="s">
        <v>28</v>
      </c>
    </row>
    <row r="649" spans="1:5" ht="12.75">
      <c r="A649" s="35" t="s">
        <v>56</v>
      </c>
      <c r="E649" s="39" t="s">
        <v>5602</v>
      </c>
    </row>
    <row r="650" spans="1:5" ht="12.75">
      <c r="A650" s="35" t="s">
        <v>57</v>
      </c>
      <c r="E650" s="40" t="s">
        <v>5</v>
      </c>
    </row>
    <row r="651" spans="1:5" ht="12.75">
      <c r="A651" t="s">
        <v>58</v>
      </c>
      <c r="E651" s="39" t="s">
        <v>5</v>
      </c>
    </row>
    <row r="652" spans="1:16" ht="25.5">
      <c r="A652" t="s">
        <v>50</v>
      </c>
      <c s="34" t="s">
        <v>3891</v>
      </c>
      <c s="34" t="s">
        <v>5603</v>
      </c>
      <c s="35" t="s">
        <v>5</v>
      </c>
      <c s="6" t="s">
        <v>5604</v>
      </c>
      <c s="36" t="s">
        <v>3302</v>
      </c>
      <c s="37">
        <v>16628.965</v>
      </c>
      <c s="36">
        <v>0</v>
      </c>
      <c s="36">
        <f>ROUND(G652*H652,6)</f>
      </c>
      <c r="L652" s="38">
        <v>0</v>
      </c>
      <c s="32">
        <f>ROUND(ROUND(L652,2)*ROUND(G652,3),2)</f>
      </c>
      <c s="36" t="s">
        <v>184</v>
      </c>
      <c>
        <f>(M652*21)/100</f>
      </c>
      <c t="s">
        <v>28</v>
      </c>
    </row>
    <row r="653" spans="1:5" ht="25.5">
      <c r="A653" s="35" t="s">
        <v>56</v>
      </c>
      <c r="E653" s="39" t="s">
        <v>5604</v>
      </c>
    </row>
    <row r="654" spans="1:5" ht="12.75">
      <c r="A654" s="35" t="s">
        <v>57</v>
      </c>
      <c r="E654" s="40" t="s">
        <v>5</v>
      </c>
    </row>
    <row r="655" spans="1:5" ht="12.75">
      <c r="A655" t="s">
        <v>58</v>
      </c>
      <c r="E655" s="39" t="s">
        <v>5</v>
      </c>
    </row>
    <row r="656" spans="1:13" ht="12.75">
      <c r="A656" t="s">
        <v>47</v>
      </c>
      <c r="C656" s="31" t="s">
        <v>2877</v>
      </c>
      <c r="E656" s="33" t="s">
        <v>3571</v>
      </c>
      <c r="J656" s="32">
        <f>0</f>
      </c>
      <c s="32">
        <f>0</f>
      </c>
      <c s="32">
        <f>0+L657+L661+L665</f>
      </c>
      <c s="32">
        <f>0+M657+M661+M665</f>
      </c>
    </row>
    <row r="657" spans="1:16" ht="12.75">
      <c r="A657" t="s">
        <v>50</v>
      </c>
      <c s="34" t="s">
        <v>3895</v>
      </c>
      <c s="34" t="s">
        <v>5605</v>
      </c>
      <c s="35" t="s">
        <v>5</v>
      </c>
      <c s="6" t="s">
        <v>5606</v>
      </c>
      <c s="36" t="s">
        <v>74</v>
      </c>
      <c s="37">
        <v>10</v>
      </c>
      <c s="36">
        <v>0</v>
      </c>
      <c s="36">
        <f>ROUND(G657*H657,6)</f>
      </c>
      <c r="L657" s="38">
        <v>0</v>
      </c>
      <c s="32">
        <f>ROUND(ROUND(L657,2)*ROUND(G657,3),2)</f>
      </c>
      <c s="36" t="s">
        <v>184</v>
      </c>
      <c>
        <f>(M657*21)/100</f>
      </c>
      <c t="s">
        <v>28</v>
      </c>
    </row>
    <row r="658" spans="1:5" ht="12.75">
      <c r="A658" s="35" t="s">
        <v>56</v>
      </c>
      <c r="E658" s="39" t="s">
        <v>5606</v>
      </c>
    </row>
    <row r="659" spans="1:5" ht="12.75">
      <c r="A659" s="35" t="s">
        <v>57</v>
      </c>
      <c r="E659" s="40" t="s">
        <v>5</v>
      </c>
    </row>
    <row r="660" spans="1:5" ht="12.75">
      <c r="A660" t="s">
        <v>58</v>
      </c>
      <c r="E660" s="39" t="s">
        <v>5</v>
      </c>
    </row>
    <row r="661" spans="1:16" ht="25.5">
      <c r="A661" t="s">
        <v>50</v>
      </c>
      <c s="34" t="s">
        <v>3899</v>
      </c>
      <c s="34" t="s">
        <v>5607</v>
      </c>
      <c s="35" t="s">
        <v>5</v>
      </c>
      <c s="6" t="s">
        <v>5608</v>
      </c>
      <c s="36" t="s">
        <v>93</v>
      </c>
      <c s="37">
        <v>183</v>
      </c>
      <c s="36">
        <v>0</v>
      </c>
      <c s="36">
        <f>ROUND(G661*H661,6)</f>
      </c>
      <c r="L661" s="38">
        <v>0</v>
      </c>
      <c s="32">
        <f>ROUND(ROUND(L661,2)*ROUND(G661,3),2)</f>
      </c>
      <c s="36" t="s">
        <v>184</v>
      </c>
      <c>
        <f>(M661*21)/100</f>
      </c>
      <c t="s">
        <v>28</v>
      </c>
    </row>
    <row r="662" spans="1:5" ht="25.5">
      <c r="A662" s="35" t="s">
        <v>56</v>
      </c>
      <c r="E662" s="39" t="s">
        <v>5608</v>
      </c>
    </row>
    <row r="663" spans="1:5" ht="25.5">
      <c r="A663" s="35" t="s">
        <v>57</v>
      </c>
      <c r="E663" s="40" t="s">
        <v>5609</v>
      </c>
    </row>
    <row r="664" spans="1:5" ht="12.75">
      <c r="A664" t="s">
        <v>58</v>
      </c>
      <c r="E664" s="39" t="s">
        <v>5</v>
      </c>
    </row>
    <row r="665" spans="1:16" ht="25.5">
      <c r="A665" t="s">
        <v>50</v>
      </c>
      <c s="34" t="s">
        <v>3903</v>
      </c>
      <c s="34" t="s">
        <v>5610</v>
      </c>
      <c s="35" t="s">
        <v>5</v>
      </c>
      <c s="6" t="s">
        <v>5611</v>
      </c>
      <c s="36" t="s">
        <v>93</v>
      </c>
      <c s="37">
        <v>35</v>
      </c>
      <c s="36">
        <v>0</v>
      </c>
      <c s="36">
        <f>ROUND(G665*H665,6)</f>
      </c>
      <c r="L665" s="38">
        <v>0</v>
      </c>
      <c s="32">
        <f>ROUND(ROUND(L665,2)*ROUND(G665,3),2)</f>
      </c>
      <c s="36" t="s">
        <v>184</v>
      </c>
      <c>
        <f>(M665*21)/100</f>
      </c>
      <c t="s">
        <v>28</v>
      </c>
    </row>
    <row r="666" spans="1:5" ht="25.5">
      <c r="A666" s="35" t="s">
        <v>56</v>
      </c>
      <c r="E666" s="39" t="s">
        <v>5611</v>
      </c>
    </row>
    <row r="667" spans="1:5" ht="25.5">
      <c r="A667" s="35" t="s">
        <v>57</v>
      </c>
      <c r="E667" s="40" t="s">
        <v>5344</v>
      </c>
    </row>
    <row r="668" spans="1:5" ht="12.75">
      <c r="A668" t="s">
        <v>58</v>
      </c>
      <c r="E668" s="39" t="s">
        <v>5</v>
      </c>
    </row>
    <row r="669" spans="1:13" ht="12.75">
      <c r="A669" t="s">
        <v>47</v>
      </c>
      <c r="C669" s="31" t="s">
        <v>75</v>
      </c>
      <c r="E669" s="33" t="s">
        <v>487</v>
      </c>
      <c r="J669" s="32">
        <f>0</f>
      </c>
      <c s="32">
        <f>0</f>
      </c>
      <c s="32">
        <f>0+L670+L674+L678+L682+L686</f>
      </c>
      <c s="32">
        <f>0+M670+M674+M678+M682+M686</f>
      </c>
    </row>
    <row r="670" spans="1:16" ht="38.25">
      <c r="A670" t="s">
        <v>50</v>
      </c>
      <c s="34" t="s">
        <v>81</v>
      </c>
      <c s="34" t="s">
        <v>5612</v>
      </c>
      <c s="35" t="s">
        <v>5</v>
      </c>
      <c s="6" t="s">
        <v>5613</v>
      </c>
      <c s="36" t="s">
        <v>93</v>
      </c>
      <c s="37">
        <v>84</v>
      </c>
      <c s="36">
        <v>0</v>
      </c>
      <c s="36">
        <f>ROUND(G670*H670,6)</f>
      </c>
      <c r="L670" s="38">
        <v>0</v>
      </c>
      <c s="32">
        <f>ROUND(ROUND(L670,2)*ROUND(G670,3),2)</f>
      </c>
      <c s="36" t="s">
        <v>184</v>
      </c>
      <c>
        <f>(M670*21)/100</f>
      </c>
      <c t="s">
        <v>28</v>
      </c>
    </row>
    <row r="671" spans="1:5" ht="38.25">
      <c r="A671" s="35" t="s">
        <v>56</v>
      </c>
      <c r="E671" s="39" t="s">
        <v>5614</v>
      </c>
    </row>
    <row r="672" spans="1:5" ht="12.75">
      <c r="A672" s="35" t="s">
        <v>57</v>
      </c>
      <c r="E672" s="40" t="s">
        <v>5</v>
      </c>
    </row>
    <row r="673" spans="1:5" ht="12.75">
      <c r="A673" t="s">
        <v>58</v>
      </c>
      <c r="E673" s="39" t="s">
        <v>5</v>
      </c>
    </row>
    <row r="674" spans="1:16" ht="25.5">
      <c r="A674" t="s">
        <v>50</v>
      </c>
      <c s="34" t="s">
        <v>84</v>
      </c>
      <c s="34" t="s">
        <v>5615</v>
      </c>
      <c s="35" t="s">
        <v>5</v>
      </c>
      <c s="6" t="s">
        <v>5616</v>
      </c>
      <c s="36" t="s">
        <v>93</v>
      </c>
      <c s="37">
        <v>84</v>
      </c>
      <c s="36">
        <v>0</v>
      </c>
      <c s="36">
        <f>ROUND(G674*H674,6)</f>
      </c>
      <c r="L674" s="38">
        <v>0</v>
      </c>
      <c s="32">
        <f>ROUND(ROUND(L674,2)*ROUND(G674,3),2)</f>
      </c>
      <c s="36" t="s">
        <v>55</v>
      </c>
      <c>
        <f>(M674*21)/100</f>
      </c>
      <c t="s">
        <v>28</v>
      </c>
    </row>
    <row r="675" spans="1:5" ht="25.5">
      <c r="A675" s="35" t="s">
        <v>56</v>
      </c>
      <c r="E675" s="39" t="s">
        <v>5616</v>
      </c>
    </row>
    <row r="676" spans="1:5" ht="12.75">
      <c r="A676" s="35" t="s">
        <v>57</v>
      </c>
      <c r="E676" s="40" t="s">
        <v>5</v>
      </c>
    </row>
    <row r="677" spans="1:5" ht="12.75">
      <c r="A677" t="s">
        <v>58</v>
      </c>
      <c r="E677" s="39" t="s">
        <v>5</v>
      </c>
    </row>
    <row r="678" spans="1:16" ht="12.75">
      <c r="A678" t="s">
        <v>50</v>
      </c>
      <c s="34" t="s">
        <v>87</v>
      </c>
      <c s="34" t="s">
        <v>5617</v>
      </c>
      <c s="35" t="s">
        <v>5</v>
      </c>
      <c s="6" t="s">
        <v>5618</v>
      </c>
      <c s="36" t="s">
        <v>5150</v>
      </c>
      <c s="37">
        <v>5</v>
      </c>
      <c s="36">
        <v>0</v>
      </c>
      <c s="36">
        <f>ROUND(G678*H678,6)</f>
      </c>
      <c r="L678" s="38">
        <v>0</v>
      </c>
      <c s="32">
        <f>ROUND(ROUND(L678,2)*ROUND(G678,3),2)</f>
      </c>
      <c s="36" t="s">
        <v>55</v>
      </c>
      <c>
        <f>(M678*21)/100</f>
      </c>
      <c t="s">
        <v>28</v>
      </c>
    </row>
    <row r="679" spans="1:5" ht="12.75">
      <c r="A679" s="35" t="s">
        <v>56</v>
      </c>
      <c r="E679" s="39" t="s">
        <v>5618</v>
      </c>
    </row>
    <row r="680" spans="1:5" ht="12.75">
      <c r="A680" s="35" t="s">
        <v>57</v>
      </c>
      <c r="E680" s="40" t="s">
        <v>5</v>
      </c>
    </row>
    <row r="681" spans="1:5" ht="12.75">
      <c r="A681" t="s">
        <v>58</v>
      </c>
      <c r="E681" s="39" t="s">
        <v>5</v>
      </c>
    </row>
    <row r="682" spans="1:16" ht="25.5">
      <c r="A682" t="s">
        <v>50</v>
      </c>
      <c s="34" t="s">
        <v>90</v>
      </c>
      <c s="34" t="s">
        <v>5619</v>
      </c>
      <c s="35" t="s">
        <v>5</v>
      </c>
      <c s="6" t="s">
        <v>5620</v>
      </c>
      <c s="36" t="s">
        <v>93</v>
      </c>
      <c s="37">
        <v>84</v>
      </c>
      <c s="36">
        <v>0</v>
      </c>
      <c s="36">
        <f>ROUND(G682*H682,6)</f>
      </c>
      <c r="L682" s="38">
        <v>0</v>
      </c>
      <c s="32">
        <f>ROUND(ROUND(L682,2)*ROUND(G682,3),2)</f>
      </c>
      <c s="36" t="s">
        <v>184</v>
      </c>
      <c>
        <f>(M682*21)/100</f>
      </c>
      <c t="s">
        <v>28</v>
      </c>
    </row>
    <row r="683" spans="1:5" ht="25.5">
      <c r="A683" s="35" t="s">
        <v>56</v>
      </c>
      <c r="E683" s="39" t="s">
        <v>5620</v>
      </c>
    </row>
    <row r="684" spans="1:5" ht="12.75">
      <c r="A684" s="35" t="s">
        <v>57</v>
      </c>
      <c r="E684" s="40" t="s">
        <v>5</v>
      </c>
    </row>
    <row r="685" spans="1:5" ht="12.75">
      <c r="A685" t="s">
        <v>58</v>
      </c>
      <c r="E685" s="39" t="s">
        <v>5</v>
      </c>
    </row>
    <row r="686" spans="1:16" ht="12.75">
      <c r="A686" t="s">
        <v>50</v>
      </c>
      <c s="34" t="s">
        <v>94</v>
      </c>
      <c s="34" t="s">
        <v>5621</v>
      </c>
      <c s="35" t="s">
        <v>5</v>
      </c>
      <c s="6" t="s">
        <v>5622</v>
      </c>
      <c s="36" t="s">
        <v>5150</v>
      </c>
      <c s="37">
        <v>1</v>
      </c>
      <c s="36">
        <v>0</v>
      </c>
      <c s="36">
        <f>ROUND(G686*H686,6)</f>
      </c>
      <c r="L686" s="38">
        <v>0</v>
      </c>
      <c s="32">
        <f>ROUND(ROUND(L686,2)*ROUND(G686,3),2)</f>
      </c>
      <c s="36" t="s">
        <v>55</v>
      </c>
      <c>
        <f>(M686*21)/100</f>
      </c>
      <c t="s">
        <v>28</v>
      </c>
    </row>
    <row r="687" spans="1:5" ht="12.75">
      <c r="A687" s="35" t="s">
        <v>56</v>
      </c>
      <c r="E687" s="39" t="s">
        <v>5622</v>
      </c>
    </row>
    <row r="688" spans="1:5" ht="12.75">
      <c r="A688" s="35" t="s">
        <v>57</v>
      </c>
      <c r="E688" s="40" t="s">
        <v>5</v>
      </c>
    </row>
    <row r="689" spans="1:5" ht="12.75">
      <c r="A689" t="s">
        <v>58</v>
      </c>
      <c r="E689" s="39" t="s">
        <v>5</v>
      </c>
    </row>
    <row r="690" spans="1:13" ht="12.75">
      <c r="A690" t="s">
        <v>47</v>
      </c>
      <c r="C690" s="31" t="s">
        <v>78</v>
      </c>
      <c r="E690" s="33" t="s">
        <v>705</v>
      </c>
      <c r="J690" s="32">
        <f>0</f>
      </c>
      <c s="32">
        <f>0</f>
      </c>
      <c s="32">
        <f>0+L691+L695+L699</f>
      </c>
      <c s="32">
        <f>0+M691+M695+M699</f>
      </c>
    </row>
    <row r="691" spans="1:16" ht="25.5">
      <c r="A691" t="s">
        <v>50</v>
      </c>
      <c s="34" t="s">
        <v>97</v>
      </c>
      <c s="34" t="s">
        <v>5623</v>
      </c>
      <c s="35" t="s">
        <v>5</v>
      </c>
      <c s="6" t="s">
        <v>5624</v>
      </c>
      <c s="36" t="s">
        <v>54</v>
      </c>
      <c s="37">
        <v>1</v>
      </c>
      <c s="36">
        <v>0</v>
      </c>
      <c s="36">
        <f>ROUND(G691*H691,6)</f>
      </c>
      <c r="L691" s="38">
        <v>0</v>
      </c>
      <c s="32">
        <f>ROUND(ROUND(L691,2)*ROUND(G691,3),2)</f>
      </c>
      <c s="36" t="s">
        <v>184</v>
      </c>
      <c>
        <f>(M691*21)/100</f>
      </c>
      <c t="s">
        <v>28</v>
      </c>
    </row>
    <row r="692" spans="1:5" ht="25.5">
      <c r="A692" s="35" t="s">
        <v>56</v>
      </c>
      <c r="E692" s="39" t="s">
        <v>5624</v>
      </c>
    </row>
    <row r="693" spans="1:5" ht="12.75">
      <c r="A693" s="35" t="s">
        <v>57</v>
      </c>
      <c r="E693" s="40" t="s">
        <v>5</v>
      </c>
    </row>
    <row r="694" spans="1:5" ht="12.75">
      <c r="A694" t="s">
        <v>58</v>
      </c>
      <c r="E694" s="39" t="s">
        <v>5</v>
      </c>
    </row>
    <row r="695" spans="1:16" ht="25.5">
      <c r="A695" t="s">
        <v>50</v>
      </c>
      <c s="34" t="s">
        <v>101</v>
      </c>
      <c s="34" t="s">
        <v>5625</v>
      </c>
      <c s="35" t="s">
        <v>5</v>
      </c>
      <c s="6" t="s">
        <v>5626</v>
      </c>
      <c s="36" t="s">
        <v>54</v>
      </c>
      <c s="37">
        <v>40</v>
      </c>
      <c s="36">
        <v>0</v>
      </c>
      <c s="36">
        <f>ROUND(G695*H695,6)</f>
      </c>
      <c r="L695" s="38">
        <v>0</v>
      </c>
      <c s="32">
        <f>ROUND(ROUND(L695,2)*ROUND(G695,3),2)</f>
      </c>
      <c s="36" t="s">
        <v>184</v>
      </c>
      <c>
        <f>(M695*21)/100</f>
      </c>
      <c t="s">
        <v>28</v>
      </c>
    </row>
    <row r="696" spans="1:5" ht="38.25">
      <c r="A696" s="35" t="s">
        <v>56</v>
      </c>
      <c r="E696" s="39" t="s">
        <v>5627</v>
      </c>
    </row>
    <row r="697" spans="1:5" ht="12.75">
      <c r="A697" s="35" t="s">
        <v>57</v>
      </c>
      <c r="E697" s="40" t="s">
        <v>5</v>
      </c>
    </row>
    <row r="698" spans="1:5" ht="12.75">
      <c r="A698" t="s">
        <v>58</v>
      </c>
      <c r="E698" s="39" t="s">
        <v>5</v>
      </c>
    </row>
    <row r="699" spans="1:16" ht="25.5">
      <c r="A699" t="s">
        <v>50</v>
      </c>
      <c s="34" t="s">
        <v>105</v>
      </c>
      <c s="34" t="s">
        <v>5628</v>
      </c>
      <c s="35" t="s">
        <v>5</v>
      </c>
      <c s="6" t="s">
        <v>5629</v>
      </c>
      <c s="36" t="s">
        <v>54</v>
      </c>
      <c s="37">
        <v>1</v>
      </c>
      <c s="36">
        <v>0</v>
      </c>
      <c s="36">
        <f>ROUND(G699*H699,6)</f>
      </c>
      <c r="L699" s="38">
        <v>0</v>
      </c>
      <c s="32">
        <f>ROUND(ROUND(L699,2)*ROUND(G699,3),2)</f>
      </c>
      <c s="36" t="s">
        <v>184</v>
      </c>
      <c>
        <f>(M699*21)/100</f>
      </c>
      <c t="s">
        <v>28</v>
      </c>
    </row>
    <row r="700" spans="1:5" ht="25.5">
      <c r="A700" s="35" t="s">
        <v>56</v>
      </c>
      <c r="E700" s="39" t="s">
        <v>5629</v>
      </c>
    </row>
    <row r="701" spans="1:5" ht="12.75">
      <c r="A701" s="35" t="s">
        <v>57</v>
      </c>
      <c r="E701" s="40" t="s">
        <v>5</v>
      </c>
    </row>
    <row r="702" spans="1:5" ht="12.75">
      <c r="A702" t="s">
        <v>58</v>
      </c>
      <c r="E702" s="39" t="s">
        <v>5</v>
      </c>
    </row>
    <row r="703" spans="1:13" ht="12.75">
      <c r="A703" t="s">
        <v>47</v>
      </c>
      <c r="C703" s="31" t="s">
        <v>179</v>
      </c>
      <c r="E703" s="33" t="s">
        <v>180</v>
      </c>
      <c r="J703" s="32">
        <f>0</f>
      </c>
      <c s="32">
        <f>0</f>
      </c>
      <c s="32">
        <f>0+L704+L708+L712+L716</f>
      </c>
      <c s="32">
        <f>0+M704+M708+M712+M716</f>
      </c>
    </row>
    <row r="704" spans="1:16" ht="12.75">
      <c r="A704" t="s">
        <v>50</v>
      </c>
      <c s="34" t="s">
        <v>3906</v>
      </c>
      <c s="34" t="s">
        <v>5630</v>
      </c>
      <c s="35" t="s">
        <v>5</v>
      </c>
      <c s="6" t="s">
        <v>5631</v>
      </c>
      <c s="36" t="s">
        <v>104</v>
      </c>
      <c s="37">
        <v>24</v>
      </c>
      <c s="36">
        <v>0</v>
      </c>
      <c s="36">
        <f>ROUND(G704*H704,6)</f>
      </c>
      <c r="L704" s="38">
        <v>0</v>
      </c>
      <c s="32">
        <f>ROUND(ROUND(L704,2)*ROUND(G704,3),2)</f>
      </c>
      <c s="36" t="s">
        <v>184</v>
      </c>
      <c>
        <f>(M704*21)/100</f>
      </c>
      <c t="s">
        <v>28</v>
      </c>
    </row>
    <row r="705" spans="1:5" ht="12.75">
      <c r="A705" s="35" t="s">
        <v>56</v>
      </c>
      <c r="E705" s="39" t="s">
        <v>5631</v>
      </c>
    </row>
    <row r="706" spans="1:5" ht="25.5">
      <c r="A706" s="35" t="s">
        <v>57</v>
      </c>
      <c r="E706" s="40" t="s">
        <v>5632</v>
      </c>
    </row>
    <row r="707" spans="1:5" ht="12.75">
      <c r="A707" t="s">
        <v>58</v>
      </c>
      <c r="E707" s="39" t="s">
        <v>5</v>
      </c>
    </row>
    <row r="708" spans="1:16" ht="25.5">
      <c r="A708" t="s">
        <v>50</v>
      </c>
      <c s="34" t="s">
        <v>3909</v>
      </c>
      <c s="34" t="s">
        <v>5633</v>
      </c>
      <c s="35" t="s">
        <v>5</v>
      </c>
      <c s="6" t="s">
        <v>5634</v>
      </c>
      <c s="36" t="s">
        <v>104</v>
      </c>
      <c s="37">
        <v>24</v>
      </c>
      <c s="36">
        <v>0</v>
      </c>
      <c s="36">
        <f>ROUND(G708*H708,6)</f>
      </c>
      <c r="L708" s="38">
        <v>0</v>
      </c>
      <c s="32">
        <f>ROUND(ROUND(L708,2)*ROUND(G708,3),2)</f>
      </c>
      <c s="36" t="s">
        <v>184</v>
      </c>
      <c>
        <f>(M708*21)/100</f>
      </c>
      <c t="s">
        <v>28</v>
      </c>
    </row>
    <row r="709" spans="1:5" ht="25.5">
      <c r="A709" s="35" t="s">
        <v>56</v>
      </c>
      <c r="E709" s="39" t="s">
        <v>5634</v>
      </c>
    </row>
    <row r="710" spans="1:5" ht="25.5">
      <c r="A710" s="35" t="s">
        <v>57</v>
      </c>
      <c r="E710" s="40" t="s">
        <v>5635</v>
      </c>
    </row>
    <row r="711" spans="1:5" ht="12.75">
      <c r="A711" t="s">
        <v>58</v>
      </c>
      <c r="E711" s="39" t="s">
        <v>5</v>
      </c>
    </row>
    <row r="712" spans="1:16" ht="25.5">
      <c r="A712" t="s">
        <v>50</v>
      </c>
      <c s="34" t="s">
        <v>3912</v>
      </c>
      <c s="34" t="s">
        <v>5633</v>
      </c>
      <c s="35" t="s">
        <v>51</v>
      </c>
      <c s="6" t="s">
        <v>5634</v>
      </c>
      <c s="36" t="s">
        <v>104</v>
      </c>
      <c s="37">
        <v>72</v>
      </c>
      <c s="36">
        <v>0</v>
      </c>
      <c s="36">
        <f>ROUND(G712*H712,6)</f>
      </c>
      <c r="L712" s="38">
        <v>0</v>
      </c>
      <c s="32">
        <f>ROUND(ROUND(L712,2)*ROUND(G712,3),2)</f>
      </c>
      <c s="36" t="s">
        <v>184</v>
      </c>
      <c>
        <f>(M712*21)/100</f>
      </c>
      <c t="s">
        <v>28</v>
      </c>
    </row>
    <row r="713" spans="1:5" ht="25.5">
      <c r="A713" s="35" t="s">
        <v>56</v>
      </c>
      <c r="E713" s="39" t="s">
        <v>5634</v>
      </c>
    </row>
    <row r="714" spans="1:5" ht="25.5">
      <c r="A714" s="35" t="s">
        <v>57</v>
      </c>
      <c r="E714" s="40" t="s">
        <v>5636</v>
      </c>
    </row>
    <row r="715" spans="1:5" ht="12.75">
      <c r="A715" t="s">
        <v>58</v>
      </c>
      <c r="E715" s="39" t="s">
        <v>5</v>
      </c>
    </row>
    <row r="716" spans="1:16" ht="12.75">
      <c r="A716" t="s">
        <v>50</v>
      </c>
      <c s="34" t="s">
        <v>3915</v>
      </c>
      <c s="34" t="s">
        <v>5637</v>
      </c>
      <c s="35" t="s">
        <v>5</v>
      </c>
      <c s="6" t="s">
        <v>5638</v>
      </c>
      <c s="36" t="s">
        <v>104</v>
      </c>
      <c s="37">
        <v>5</v>
      </c>
      <c s="36">
        <v>0</v>
      </c>
      <c s="36">
        <f>ROUND(G716*H716,6)</f>
      </c>
      <c r="L716" s="38">
        <v>0</v>
      </c>
      <c s="32">
        <f>ROUND(ROUND(L716,2)*ROUND(G716,3),2)</f>
      </c>
      <c s="36" t="s">
        <v>184</v>
      </c>
      <c>
        <f>(M716*21)/100</f>
      </c>
      <c t="s">
        <v>28</v>
      </c>
    </row>
    <row r="717" spans="1:5" ht="12.75">
      <c r="A717" s="35" t="s">
        <v>56</v>
      </c>
      <c r="E717" s="39" t="s">
        <v>5638</v>
      </c>
    </row>
    <row r="718" spans="1:5" ht="25.5">
      <c r="A718" s="35" t="s">
        <v>57</v>
      </c>
      <c r="E718" s="40" t="s">
        <v>5639</v>
      </c>
    </row>
    <row r="719" spans="1:5" ht="12.75">
      <c r="A719" t="s">
        <v>58</v>
      </c>
      <c r="E719" s="39" t="s">
        <v>5</v>
      </c>
    </row>
    <row r="720" spans="1:13" ht="12.75">
      <c r="A720" t="s">
        <v>47</v>
      </c>
      <c r="C720" s="31" t="s">
        <v>720</v>
      </c>
      <c r="E720" s="33" t="s">
        <v>603</v>
      </c>
      <c r="J720" s="32">
        <f>0</f>
      </c>
      <c s="32">
        <f>0</f>
      </c>
      <c s="32">
        <f>0+L721+L725+L729</f>
      </c>
      <c s="32">
        <f>0+M721+M725+M729</f>
      </c>
    </row>
    <row r="721" spans="1:16" ht="12.75">
      <c r="A721" t="s">
        <v>50</v>
      </c>
      <c s="34" t="s">
        <v>3918</v>
      </c>
      <c s="34" t="s">
        <v>5640</v>
      </c>
      <c s="35" t="s">
        <v>5</v>
      </c>
      <c s="6" t="s">
        <v>5641</v>
      </c>
      <c s="36" t="s">
        <v>5150</v>
      </c>
      <c s="37">
        <v>1</v>
      </c>
      <c s="36">
        <v>0</v>
      </c>
      <c s="36">
        <f>ROUND(G721*H721,6)</f>
      </c>
      <c r="L721" s="38">
        <v>0</v>
      </c>
      <c s="32">
        <f>ROUND(ROUND(L721,2)*ROUND(G721,3),2)</f>
      </c>
      <c s="36" t="s">
        <v>55</v>
      </c>
      <c>
        <f>(M721*21)/100</f>
      </c>
      <c t="s">
        <v>28</v>
      </c>
    </row>
    <row r="722" spans="1:5" ht="12.75">
      <c r="A722" s="35" t="s">
        <v>56</v>
      </c>
      <c r="E722" s="39" t="s">
        <v>5641</v>
      </c>
    </row>
    <row r="723" spans="1:5" ht="12.75">
      <c r="A723" s="35" t="s">
        <v>57</v>
      </c>
      <c r="E723" s="40" t="s">
        <v>5</v>
      </c>
    </row>
    <row r="724" spans="1:5" ht="12.75">
      <c r="A724" t="s">
        <v>58</v>
      </c>
      <c r="E724" s="39" t="s">
        <v>5</v>
      </c>
    </row>
    <row r="725" spans="1:16" ht="12.75">
      <c r="A725" t="s">
        <v>50</v>
      </c>
      <c s="34" t="s">
        <v>3920</v>
      </c>
      <c s="34" t="s">
        <v>5642</v>
      </c>
      <c s="35" t="s">
        <v>5</v>
      </c>
      <c s="6" t="s">
        <v>5643</v>
      </c>
      <c s="36" t="s">
        <v>93</v>
      </c>
      <c s="37">
        <v>2469</v>
      </c>
      <c s="36">
        <v>0</v>
      </c>
      <c s="36">
        <f>ROUND(G725*H725,6)</f>
      </c>
      <c r="L725" s="38">
        <v>0</v>
      </c>
      <c s="32">
        <f>ROUND(ROUND(L725,2)*ROUND(G725,3),2)</f>
      </c>
      <c s="36" t="s">
        <v>55</v>
      </c>
      <c>
        <f>(M725*21)/100</f>
      </c>
      <c t="s">
        <v>28</v>
      </c>
    </row>
    <row r="726" spans="1:5" ht="12.75">
      <c r="A726" s="35" t="s">
        <v>56</v>
      </c>
      <c r="E726" s="39" t="s">
        <v>5643</v>
      </c>
    </row>
    <row r="727" spans="1:5" ht="25.5">
      <c r="A727" s="35" t="s">
        <v>57</v>
      </c>
      <c r="E727" s="40" t="s">
        <v>5644</v>
      </c>
    </row>
    <row r="728" spans="1:5" ht="12.75">
      <c r="A728" t="s">
        <v>58</v>
      </c>
      <c r="E728" s="39" t="s">
        <v>5</v>
      </c>
    </row>
    <row r="729" spans="1:16" ht="12.75">
      <c r="A729" t="s">
        <v>50</v>
      </c>
      <c s="34" t="s">
        <v>3924</v>
      </c>
      <c s="34" t="s">
        <v>5645</v>
      </c>
      <c s="35" t="s">
        <v>5</v>
      </c>
      <c s="6" t="s">
        <v>4850</v>
      </c>
      <c s="36" t="s">
        <v>54</v>
      </c>
      <c s="37">
        <v>1</v>
      </c>
      <c s="36">
        <v>0</v>
      </c>
      <c s="36">
        <f>ROUND(G729*H729,6)</f>
      </c>
      <c r="L729" s="38">
        <v>0</v>
      </c>
      <c s="32">
        <f>ROUND(ROUND(L729,2)*ROUND(G729,3),2)</f>
      </c>
      <c s="36" t="s">
        <v>55</v>
      </c>
      <c>
        <f>(M729*21)/100</f>
      </c>
      <c t="s">
        <v>28</v>
      </c>
    </row>
    <row r="730" spans="1:5" ht="12.75">
      <c r="A730" s="35" t="s">
        <v>56</v>
      </c>
      <c r="E730" s="39" t="s">
        <v>4850</v>
      </c>
    </row>
    <row r="731" spans="1:5" ht="51">
      <c r="A731" s="35" t="s">
        <v>57</v>
      </c>
      <c r="E731" s="42" t="s">
        <v>5646</v>
      </c>
    </row>
    <row r="732" spans="1:5" ht="12.75">
      <c r="A732" t="s">
        <v>58</v>
      </c>
      <c r="E732" s="39" t="s">
        <v>5</v>
      </c>
    </row>
    <row r="733" spans="1:13" ht="12.75">
      <c r="A733" t="s">
        <v>47</v>
      </c>
      <c r="C733" s="31" t="s">
        <v>526</v>
      </c>
      <c r="E733" s="33" t="s">
        <v>527</v>
      </c>
      <c r="J733" s="32">
        <f>0</f>
      </c>
      <c s="32">
        <f>0</f>
      </c>
      <c s="32">
        <f>0+L734+L738</f>
      </c>
      <c s="32">
        <f>0+M734+M738</f>
      </c>
    </row>
    <row r="734" spans="1:16" ht="38.25">
      <c r="A734" t="s">
        <v>50</v>
      </c>
      <c s="34" t="s">
        <v>28</v>
      </c>
      <c s="34" t="s">
        <v>528</v>
      </c>
      <c s="35" t="s">
        <v>529</v>
      </c>
      <c s="6" t="s">
        <v>530</v>
      </c>
      <c s="36" t="s">
        <v>445</v>
      </c>
      <c s="37">
        <v>43.89</v>
      </c>
      <c s="36">
        <v>0</v>
      </c>
      <c s="36">
        <f>ROUND(G734*H734,6)</f>
      </c>
      <c r="L734" s="38">
        <v>0</v>
      </c>
      <c s="32">
        <f>ROUND(ROUND(L734,2)*ROUND(G734,3),2)</f>
      </c>
      <c s="36" t="s">
        <v>184</v>
      </c>
      <c>
        <f>(M734*21)/100</f>
      </c>
      <c t="s">
        <v>28</v>
      </c>
    </row>
    <row r="735" spans="1:5" ht="38.25">
      <c r="A735" s="35" t="s">
        <v>56</v>
      </c>
      <c r="E735" s="39" t="s">
        <v>531</v>
      </c>
    </row>
    <row r="736" spans="1:5" ht="25.5">
      <c r="A736" s="35" t="s">
        <v>57</v>
      </c>
      <c r="E736" s="40" t="s">
        <v>5647</v>
      </c>
    </row>
    <row r="737" spans="1:5" ht="12.75">
      <c r="A737" t="s">
        <v>58</v>
      </c>
      <c r="E737" s="39" t="s">
        <v>5</v>
      </c>
    </row>
    <row r="738" spans="1:16" ht="25.5">
      <c r="A738" t="s">
        <v>50</v>
      </c>
      <c s="34" t="s">
        <v>63</v>
      </c>
      <c s="34" t="s">
        <v>532</v>
      </c>
      <c s="35" t="s">
        <v>533</v>
      </c>
      <c s="6" t="s">
        <v>534</v>
      </c>
      <c s="36" t="s">
        <v>470</v>
      </c>
      <c s="37">
        <v>79.002</v>
      </c>
      <c s="36">
        <v>0</v>
      </c>
      <c s="36">
        <f>ROUND(G738*H738,6)</f>
      </c>
      <c r="L738" s="38">
        <v>0</v>
      </c>
      <c s="32">
        <f>ROUND(ROUND(L738,2)*ROUND(G738,3),2)</f>
      </c>
      <c s="36" t="s">
        <v>184</v>
      </c>
      <c>
        <f>(M738*21)/100</f>
      </c>
      <c t="s">
        <v>28</v>
      </c>
    </row>
    <row r="739" spans="1:5" ht="25.5">
      <c r="A739" s="35" t="s">
        <v>56</v>
      </c>
      <c r="E739" s="39" t="s">
        <v>535</v>
      </c>
    </row>
    <row r="740" spans="1:5" ht="25.5">
      <c r="A740" s="35" t="s">
        <v>57</v>
      </c>
      <c r="E740" s="40" t="s">
        <v>5648</v>
      </c>
    </row>
    <row r="741" spans="1:5" ht="12.75">
      <c r="A741" t="s">
        <v>58</v>
      </c>
      <c r="E7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COUNTIFS(L8:L242,"=0",A8:A242,"P")+COUNTIFS(L8:L242,"",A8:A242,"P")+SUM(Q8:Q242)</f>
      </c>
    </row>
    <row r="8" spans="1:13" ht="12.75">
      <c r="A8" t="s">
        <v>45</v>
      </c>
      <c r="C8" s="28" t="s">
        <v>5651</v>
      </c>
      <c r="E8" s="30" t="s">
        <v>5650</v>
      </c>
      <c r="J8" s="29">
        <f>0+J9</f>
      </c>
      <c s="29">
        <f>0+K9</f>
      </c>
      <c s="29">
        <f>0+L9</f>
      </c>
      <c s="29">
        <f>0+M9</f>
      </c>
    </row>
    <row r="9" spans="1:13" ht="12.75">
      <c r="A9" t="s">
        <v>47</v>
      </c>
      <c r="C9" s="31" t="s">
        <v>413</v>
      </c>
      <c r="E9" s="33" t="s">
        <v>5652</v>
      </c>
      <c r="J9" s="32">
        <f>0</f>
      </c>
      <c s="32">
        <f>0</f>
      </c>
      <c s="32">
        <f>0+L10+L14+L18+L22+L26+L30+L34+L38+L42+L46+L50+L54+L58+L62+L66+L70+L74+L78+L82+L86+L90+L94+L98+L102+L106+L110+L114+L118+L122+L126+L130+L134+L138+L142+L146+L150+L154+L158+L162+L166+L170+L174+L178+L182+L186+L190+L194+L198+L202+L206+L210+L214+L218+L222+L226+L230+L234+L238+L242</f>
      </c>
      <c s="32">
        <f>0+M10+M14+M18+M22+M26+M30+M34+M38+M42+M46+M50+M54+M58+M62+M66+M70+M74+M78+M82+M86+M90+M94+M98+M102+M106+M110+M114+M118+M122+M126+M130+M134+M138+M142+M146+M150+M154+M158+M162+M166+M170+M174+M178+M182+M186+M190+M194+M198+M202+M206+M210+M214+M218+M222+M226+M230+M234+M238+M242</f>
      </c>
    </row>
    <row r="10" spans="1:16" ht="12.75">
      <c r="A10" t="s">
        <v>50</v>
      </c>
      <c s="34" t="s">
        <v>51</v>
      </c>
      <c s="34" t="s">
        <v>5653</v>
      </c>
      <c s="35" t="s">
        <v>5</v>
      </c>
      <c s="6" t="s">
        <v>5654</v>
      </c>
      <c s="36" t="s">
        <v>5655</v>
      </c>
      <c s="37">
        <v>265</v>
      </c>
      <c s="36">
        <v>0</v>
      </c>
      <c s="36">
        <f>ROUND(G10*H10,6)</f>
      </c>
      <c r="L10" s="38">
        <v>0</v>
      </c>
      <c s="32">
        <f>ROUND(ROUND(L10,2)*ROUND(G10,3),2)</f>
      </c>
      <c s="36" t="s">
        <v>55</v>
      </c>
      <c>
        <f>(M10*21)/100</f>
      </c>
      <c t="s">
        <v>28</v>
      </c>
    </row>
    <row r="11" spans="1:5" ht="12.75">
      <c r="A11" s="35" t="s">
        <v>56</v>
      </c>
      <c r="E11" s="39" t="s">
        <v>5654</v>
      </c>
    </row>
    <row r="12" spans="1:5" ht="12.75">
      <c r="A12" s="35" t="s">
        <v>57</v>
      </c>
      <c r="E12" s="40" t="s">
        <v>5</v>
      </c>
    </row>
    <row r="13" spans="1:5" ht="12.75">
      <c r="A13" t="s">
        <v>58</v>
      </c>
      <c r="E13" s="39" t="s">
        <v>5</v>
      </c>
    </row>
    <row r="14" spans="1:16" ht="12.75">
      <c r="A14" t="s">
        <v>50</v>
      </c>
      <c s="34" t="s">
        <v>28</v>
      </c>
      <c s="34" t="s">
        <v>5656</v>
      </c>
      <c s="35" t="s">
        <v>5</v>
      </c>
      <c s="6" t="s">
        <v>5657</v>
      </c>
      <c s="36" t="s">
        <v>5655</v>
      </c>
      <c s="37">
        <v>140</v>
      </c>
      <c s="36">
        <v>0</v>
      </c>
      <c s="36">
        <f>ROUND(G14*H14,6)</f>
      </c>
      <c r="L14" s="38">
        <v>0</v>
      </c>
      <c s="32">
        <f>ROUND(ROUND(L14,2)*ROUND(G14,3),2)</f>
      </c>
      <c s="36" t="s">
        <v>55</v>
      </c>
      <c>
        <f>(M14*21)/100</f>
      </c>
      <c t="s">
        <v>28</v>
      </c>
    </row>
    <row r="15" spans="1:5" ht="12.75">
      <c r="A15" s="35" t="s">
        <v>56</v>
      </c>
      <c r="E15" s="39" t="s">
        <v>5657</v>
      </c>
    </row>
    <row r="16" spans="1:5" ht="12.75">
      <c r="A16" s="35" t="s">
        <v>57</v>
      </c>
      <c r="E16" s="40" t="s">
        <v>5</v>
      </c>
    </row>
    <row r="17" spans="1:5" ht="12.75">
      <c r="A17" t="s">
        <v>58</v>
      </c>
      <c r="E17" s="39" t="s">
        <v>5</v>
      </c>
    </row>
    <row r="18" spans="1:16" ht="12.75">
      <c r="A18" t="s">
        <v>50</v>
      </c>
      <c s="34" t="s">
        <v>26</v>
      </c>
      <c s="34" t="s">
        <v>5658</v>
      </c>
      <c s="35" t="s">
        <v>5</v>
      </c>
      <c s="6" t="s">
        <v>5659</v>
      </c>
      <c s="36" t="s">
        <v>5655</v>
      </c>
      <c s="37">
        <v>405</v>
      </c>
      <c s="36">
        <v>0</v>
      </c>
      <c s="36">
        <f>ROUND(G18*H18,6)</f>
      </c>
      <c r="L18" s="38">
        <v>0</v>
      </c>
      <c s="32">
        <f>ROUND(ROUND(L18,2)*ROUND(G18,3),2)</f>
      </c>
      <c s="36" t="s">
        <v>55</v>
      </c>
      <c>
        <f>(M18*21)/100</f>
      </c>
      <c t="s">
        <v>28</v>
      </c>
    </row>
    <row r="19" spans="1:5" ht="12.75">
      <c r="A19" s="35" t="s">
        <v>56</v>
      </c>
      <c r="E19" s="39" t="s">
        <v>5659</v>
      </c>
    </row>
    <row r="20" spans="1:5" ht="12.75">
      <c r="A20" s="35" t="s">
        <v>57</v>
      </c>
      <c r="E20" s="40" t="s">
        <v>5</v>
      </c>
    </row>
    <row r="21" spans="1:5" ht="12.75">
      <c r="A21" t="s">
        <v>58</v>
      </c>
      <c r="E21" s="39" t="s">
        <v>5</v>
      </c>
    </row>
    <row r="22" spans="1:16" ht="12.75">
      <c r="A22" t="s">
        <v>50</v>
      </c>
      <c s="34" t="s">
        <v>63</v>
      </c>
      <c s="34" t="s">
        <v>5660</v>
      </c>
      <c s="35" t="s">
        <v>5</v>
      </c>
      <c s="6" t="s">
        <v>5661</v>
      </c>
      <c s="36" t="s">
        <v>5655</v>
      </c>
      <c s="37">
        <v>405</v>
      </c>
      <c s="36">
        <v>0</v>
      </c>
      <c s="36">
        <f>ROUND(G22*H22,6)</f>
      </c>
      <c r="L22" s="38">
        <v>0</v>
      </c>
      <c s="32">
        <f>ROUND(ROUND(L22,2)*ROUND(G22,3),2)</f>
      </c>
      <c s="36" t="s">
        <v>55</v>
      </c>
      <c>
        <f>(M22*21)/100</f>
      </c>
      <c t="s">
        <v>28</v>
      </c>
    </row>
    <row r="23" spans="1:5" ht="12.75">
      <c r="A23" s="35" t="s">
        <v>56</v>
      </c>
      <c r="E23" s="39" t="s">
        <v>5661</v>
      </c>
    </row>
    <row r="24" spans="1:5" ht="12.75">
      <c r="A24" s="35" t="s">
        <v>57</v>
      </c>
      <c r="E24" s="40" t="s">
        <v>5</v>
      </c>
    </row>
    <row r="25" spans="1:5" ht="12.75">
      <c r="A25" t="s">
        <v>58</v>
      </c>
      <c r="E25" s="39" t="s">
        <v>5</v>
      </c>
    </row>
    <row r="26" spans="1:16" ht="12.75">
      <c r="A26" t="s">
        <v>50</v>
      </c>
      <c s="34" t="s">
        <v>66</v>
      </c>
      <c s="34" t="s">
        <v>5662</v>
      </c>
      <c s="35" t="s">
        <v>5</v>
      </c>
      <c s="6" t="s">
        <v>5663</v>
      </c>
      <c s="36" t="s">
        <v>104</v>
      </c>
      <c s="37">
        <v>16</v>
      </c>
      <c s="36">
        <v>0</v>
      </c>
      <c s="36">
        <f>ROUND(G26*H26,6)</f>
      </c>
      <c r="L26" s="38">
        <v>0</v>
      </c>
      <c s="32">
        <f>ROUND(ROUND(L26,2)*ROUND(G26,3),2)</f>
      </c>
      <c s="36" t="s">
        <v>55</v>
      </c>
      <c>
        <f>(M26*21)/100</f>
      </c>
      <c t="s">
        <v>28</v>
      </c>
    </row>
    <row r="27" spans="1:5" ht="12.75">
      <c r="A27" s="35" t="s">
        <v>56</v>
      </c>
      <c r="E27" s="39" t="s">
        <v>5663</v>
      </c>
    </row>
    <row r="28" spans="1:5" ht="12.75">
      <c r="A28" s="35" t="s">
        <v>57</v>
      </c>
      <c r="E28" s="40" t="s">
        <v>5</v>
      </c>
    </row>
    <row r="29" spans="1:5" ht="12.75">
      <c r="A29" t="s">
        <v>58</v>
      </c>
      <c r="E29" s="39" t="s">
        <v>5</v>
      </c>
    </row>
    <row r="30" spans="1:16" ht="12.75">
      <c r="A30" t="s">
        <v>50</v>
      </c>
      <c s="34" t="s">
        <v>27</v>
      </c>
      <c s="34" t="s">
        <v>5664</v>
      </c>
      <c s="35" t="s">
        <v>5</v>
      </c>
      <c s="6" t="s">
        <v>5665</v>
      </c>
      <c s="36" t="s">
        <v>104</v>
      </c>
      <c s="37">
        <v>24</v>
      </c>
      <c s="36">
        <v>0</v>
      </c>
      <c s="36">
        <f>ROUND(G30*H30,6)</f>
      </c>
      <c r="L30" s="38">
        <v>0</v>
      </c>
      <c s="32">
        <f>ROUND(ROUND(L30,2)*ROUND(G30,3),2)</f>
      </c>
      <c s="36" t="s">
        <v>55</v>
      </c>
      <c>
        <f>(M30*21)/100</f>
      </c>
      <c t="s">
        <v>28</v>
      </c>
    </row>
    <row r="31" spans="1:5" ht="12.75">
      <c r="A31" s="35" t="s">
        <v>56</v>
      </c>
      <c r="E31" s="39" t="s">
        <v>5665</v>
      </c>
    </row>
    <row r="32" spans="1:5" ht="12.75">
      <c r="A32" s="35" t="s">
        <v>57</v>
      </c>
      <c r="E32" s="40" t="s">
        <v>5</v>
      </c>
    </row>
    <row r="33" spans="1:5" ht="12.75">
      <c r="A33" t="s">
        <v>58</v>
      </c>
      <c r="E33" s="39" t="s">
        <v>5</v>
      </c>
    </row>
    <row r="34" spans="1:16" ht="12.75">
      <c r="A34" t="s">
        <v>50</v>
      </c>
      <c s="34" t="s">
        <v>71</v>
      </c>
      <c s="34" t="s">
        <v>5666</v>
      </c>
      <c s="35" t="s">
        <v>5</v>
      </c>
      <c s="6" t="s">
        <v>5667</v>
      </c>
      <c s="36" t="s">
        <v>108</v>
      </c>
      <c s="37">
        <v>1</v>
      </c>
      <c s="36">
        <v>0</v>
      </c>
      <c s="36">
        <f>ROUND(G34*H34,6)</f>
      </c>
      <c r="L34" s="38">
        <v>0</v>
      </c>
      <c s="32">
        <f>ROUND(ROUND(L34,2)*ROUND(G34,3),2)</f>
      </c>
      <c s="36" t="s">
        <v>55</v>
      </c>
      <c>
        <f>(M34*21)/100</f>
      </c>
      <c t="s">
        <v>28</v>
      </c>
    </row>
    <row r="35" spans="1:5" ht="12.75">
      <c r="A35" s="35" t="s">
        <v>56</v>
      </c>
      <c r="E35" s="39" t="s">
        <v>5667</v>
      </c>
    </row>
    <row r="36" spans="1:5" ht="12.75">
      <c r="A36" s="35" t="s">
        <v>57</v>
      </c>
      <c r="E36" s="40" t="s">
        <v>5</v>
      </c>
    </row>
    <row r="37" spans="1:5" ht="12.75">
      <c r="A37" t="s">
        <v>58</v>
      </c>
      <c r="E37" s="39" t="s">
        <v>5</v>
      </c>
    </row>
    <row r="38" spans="1:16" ht="12.75">
      <c r="A38" t="s">
        <v>50</v>
      </c>
      <c s="34" t="s">
        <v>75</v>
      </c>
      <c s="34" t="s">
        <v>5668</v>
      </c>
      <c s="35" t="s">
        <v>5</v>
      </c>
      <c s="6" t="s">
        <v>5669</v>
      </c>
      <c s="36" t="s">
        <v>108</v>
      </c>
      <c s="37">
        <v>2</v>
      </c>
      <c s="36">
        <v>0</v>
      </c>
      <c s="36">
        <f>ROUND(G38*H38,6)</f>
      </c>
      <c r="L38" s="38">
        <v>0</v>
      </c>
      <c s="32">
        <f>ROUND(ROUND(L38,2)*ROUND(G38,3),2)</f>
      </c>
      <c s="36" t="s">
        <v>55</v>
      </c>
      <c>
        <f>(M38*21)/100</f>
      </c>
      <c t="s">
        <v>28</v>
      </c>
    </row>
    <row r="39" spans="1:5" ht="12.75">
      <c r="A39" s="35" t="s">
        <v>56</v>
      </c>
      <c r="E39" s="39" t="s">
        <v>5669</v>
      </c>
    </row>
    <row r="40" spans="1:5" ht="12.75">
      <c r="A40" s="35" t="s">
        <v>57</v>
      </c>
      <c r="E40" s="40" t="s">
        <v>5</v>
      </c>
    </row>
    <row r="41" spans="1:5" ht="12.75">
      <c r="A41" t="s">
        <v>58</v>
      </c>
      <c r="E41" s="39" t="s">
        <v>5</v>
      </c>
    </row>
    <row r="42" spans="1:16" ht="25.5">
      <c r="A42" t="s">
        <v>50</v>
      </c>
      <c s="34" t="s">
        <v>78</v>
      </c>
      <c s="34" t="s">
        <v>5670</v>
      </c>
      <c s="35" t="s">
        <v>5</v>
      </c>
      <c s="6" t="s">
        <v>5671</v>
      </c>
      <c s="36" t="s">
        <v>108</v>
      </c>
      <c s="37">
        <v>3</v>
      </c>
      <c s="36">
        <v>0</v>
      </c>
      <c s="36">
        <f>ROUND(G42*H42,6)</f>
      </c>
      <c r="L42" s="38">
        <v>0</v>
      </c>
      <c s="32">
        <f>ROUND(ROUND(L42,2)*ROUND(G42,3),2)</f>
      </c>
      <c s="36" t="s">
        <v>55</v>
      </c>
      <c>
        <f>(M42*21)/100</f>
      </c>
      <c t="s">
        <v>28</v>
      </c>
    </row>
    <row r="43" spans="1:5" ht="25.5">
      <c r="A43" s="35" t="s">
        <v>56</v>
      </c>
      <c r="E43" s="39" t="s">
        <v>5671</v>
      </c>
    </row>
    <row r="44" spans="1:5" ht="12.75">
      <c r="A44" s="35" t="s">
        <v>57</v>
      </c>
      <c r="E44" s="40" t="s">
        <v>5</v>
      </c>
    </row>
    <row r="45" spans="1:5" ht="12.75">
      <c r="A45" t="s">
        <v>58</v>
      </c>
      <c r="E45" s="39" t="s">
        <v>5</v>
      </c>
    </row>
    <row r="46" spans="1:16" ht="12.75">
      <c r="A46" t="s">
        <v>50</v>
      </c>
      <c s="34" t="s">
        <v>81</v>
      </c>
      <c s="34" t="s">
        <v>5672</v>
      </c>
      <c s="35" t="s">
        <v>5</v>
      </c>
      <c s="6" t="s">
        <v>5673</v>
      </c>
      <c s="36" t="s">
        <v>108</v>
      </c>
      <c s="37">
        <v>4</v>
      </c>
      <c s="36">
        <v>0</v>
      </c>
      <c s="36">
        <f>ROUND(G46*H46,6)</f>
      </c>
      <c r="L46" s="38">
        <v>0</v>
      </c>
      <c s="32">
        <f>ROUND(ROUND(L46,2)*ROUND(G46,3),2)</f>
      </c>
      <c s="36" t="s">
        <v>55</v>
      </c>
      <c>
        <f>(M46*21)/100</f>
      </c>
      <c t="s">
        <v>28</v>
      </c>
    </row>
    <row r="47" spans="1:5" ht="12.75">
      <c r="A47" s="35" t="s">
        <v>56</v>
      </c>
      <c r="E47" s="39" t="s">
        <v>5673</v>
      </c>
    </row>
    <row r="48" spans="1:5" ht="12.75">
      <c r="A48" s="35" t="s">
        <v>57</v>
      </c>
      <c r="E48" s="40" t="s">
        <v>5</v>
      </c>
    </row>
    <row r="49" spans="1:5" ht="12.75">
      <c r="A49" t="s">
        <v>58</v>
      </c>
      <c r="E49" s="39" t="s">
        <v>5</v>
      </c>
    </row>
    <row r="50" spans="1:16" ht="12.75">
      <c r="A50" t="s">
        <v>50</v>
      </c>
      <c s="34" t="s">
        <v>84</v>
      </c>
      <c s="34" t="s">
        <v>5674</v>
      </c>
      <c s="35" t="s">
        <v>5</v>
      </c>
      <c s="6" t="s">
        <v>5675</v>
      </c>
      <c s="36" t="s">
        <v>108</v>
      </c>
      <c s="37">
        <v>1</v>
      </c>
      <c s="36">
        <v>0</v>
      </c>
      <c s="36">
        <f>ROUND(G50*H50,6)</f>
      </c>
      <c r="L50" s="38">
        <v>0</v>
      </c>
      <c s="32">
        <f>ROUND(ROUND(L50,2)*ROUND(G50,3),2)</f>
      </c>
      <c s="36" t="s">
        <v>55</v>
      </c>
      <c>
        <f>(M50*21)/100</f>
      </c>
      <c t="s">
        <v>28</v>
      </c>
    </row>
    <row r="51" spans="1:5" ht="12.75">
      <c r="A51" s="35" t="s">
        <v>56</v>
      </c>
      <c r="E51" s="39" t="s">
        <v>5675</v>
      </c>
    </row>
    <row r="52" spans="1:5" ht="12.75">
      <c r="A52" s="35" t="s">
        <v>57</v>
      </c>
      <c r="E52" s="40" t="s">
        <v>5</v>
      </c>
    </row>
    <row r="53" spans="1:5" ht="12.75">
      <c r="A53" t="s">
        <v>58</v>
      </c>
      <c r="E53" s="39" t="s">
        <v>5</v>
      </c>
    </row>
    <row r="54" spans="1:16" ht="12.75">
      <c r="A54" t="s">
        <v>50</v>
      </c>
      <c s="34" t="s">
        <v>87</v>
      </c>
      <c s="34" t="s">
        <v>5676</v>
      </c>
      <c s="35" t="s">
        <v>5</v>
      </c>
      <c s="6" t="s">
        <v>5677</v>
      </c>
      <c s="36" t="s">
        <v>108</v>
      </c>
      <c s="37">
        <v>2</v>
      </c>
      <c s="36">
        <v>0</v>
      </c>
      <c s="36">
        <f>ROUND(G54*H54,6)</f>
      </c>
      <c r="L54" s="38">
        <v>0</v>
      </c>
      <c s="32">
        <f>ROUND(ROUND(L54,2)*ROUND(G54,3),2)</f>
      </c>
      <c s="36" t="s">
        <v>55</v>
      </c>
      <c>
        <f>(M54*21)/100</f>
      </c>
      <c t="s">
        <v>28</v>
      </c>
    </row>
    <row r="55" spans="1:5" ht="12.75">
      <c r="A55" s="35" t="s">
        <v>56</v>
      </c>
      <c r="E55" s="39" t="s">
        <v>5677</v>
      </c>
    </row>
    <row r="56" spans="1:5" ht="12.75">
      <c r="A56" s="35" t="s">
        <v>57</v>
      </c>
      <c r="E56" s="40" t="s">
        <v>5</v>
      </c>
    </row>
    <row r="57" spans="1:5" ht="12.75">
      <c r="A57" t="s">
        <v>58</v>
      </c>
      <c r="E57" s="39" t="s">
        <v>5</v>
      </c>
    </row>
    <row r="58" spans="1:16" ht="12.75">
      <c r="A58" t="s">
        <v>50</v>
      </c>
      <c s="34" t="s">
        <v>90</v>
      </c>
      <c s="34" t="s">
        <v>5678</v>
      </c>
      <c s="35" t="s">
        <v>5</v>
      </c>
      <c s="6" t="s">
        <v>5679</v>
      </c>
      <c s="36" t="s">
        <v>108</v>
      </c>
      <c s="37">
        <v>1</v>
      </c>
      <c s="36">
        <v>0</v>
      </c>
      <c s="36">
        <f>ROUND(G58*H58,6)</f>
      </c>
      <c r="L58" s="38">
        <v>0</v>
      </c>
      <c s="32">
        <f>ROUND(ROUND(L58,2)*ROUND(G58,3),2)</f>
      </c>
      <c s="36" t="s">
        <v>55</v>
      </c>
      <c>
        <f>(M58*21)/100</f>
      </c>
      <c t="s">
        <v>28</v>
      </c>
    </row>
    <row r="59" spans="1:5" ht="12.75">
      <c r="A59" s="35" t="s">
        <v>56</v>
      </c>
      <c r="E59" s="39" t="s">
        <v>5679</v>
      </c>
    </row>
    <row r="60" spans="1:5" ht="12.75">
      <c r="A60" s="35" t="s">
        <v>57</v>
      </c>
      <c r="E60" s="40" t="s">
        <v>5</v>
      </c>
    </row>
    <row r="61" spans="1:5" ht="12.75">
      <c r="A61" t="s">
        <v>58</v>
      </c>
      <c r="E61" s="39" t="s">
        <v>5</v>
      </c>
    </row>
    <row r="62" spans="1:16" ht="12.75">
      <c r="A62" t="s">
        <v>50</v>
      </c>
      <c s="34" t="s">
        <v>94</v>
      </c>
      <c s="34" t="s">
        <v>5680</v>
      </c>
      <c s="35" t="s">
        <v>5</v>
      </c>
      <c s="6" t="s">
        <v>5681</v>
      </c>
      <c s="36" t="s">
        <v>108</v>
      </c>
      <c s="37">
        <v>1</v>
      </c>
      <c s="36">
        <v>0</v>
      </c>
      <c s="36">
        <f>ROUND(G62*H62,6)</f>
      </c>
      <c r="L62" s="38">
        <v>0</v>
      </c>
      <c s="32">
        <f>ROUND(ROUND(L62,2)*ROUND(G62,3),2)</f>
      </c>
      <c s="36" t="s">
        <v>55</v>
      </c>
      <c>
        <f>(M62*21)/100</f>
      </c>
      <c t="s">
        <v>28</v>
      </c>
    </row>
    <row r="63" spans="1:5" ht="12.75">
      <c r="A63" s="35" t="s">
        <v>56</v>
      </c>
      <c r="E63" s="39" t="s">
        <v>5681</v>
      </c>
    </row>
    <row r="64" spans="1:5" ht="12.75">
      <c r="A64" s="35" t="s">
        <v>57</v>
      </c>
      <c r="E64" s="40" t="s">
        <v>5</v>
      </c>
    </row>
    <row r="65" spans="1:5" ht="12.75">
      <c r="A65" t="s">
        <v>58</v>
      </c>
      <c r="E65" s="39" t="s">
        <v>5</v>
      </c>
    </row>
    <row r="66" spans="1:16" ht="12.75">
      <c r="A66" t="s">
        <v>50</v>
      </c>
      <c s="34" t="s">
        <v>97</v>
      </c>
      <c s="34" t="s">
        <v>5682</v>
      </c>
      <c s="35" t="s">
        <v>5</v>
      </c>
      <c s="6" t="s">
        <v>5683</v>
      </c>
      <c s="36" t="s">
        <v>108</v>
      </c>
      <c s="37">
        <v>1</v>
      </c>
      <c s="36">
        <v>0</v>
      </c>
      <c s="36">
        <f>ROUND(G66*H66,6)</f>
      </c>
      <c r="L66" s="38">
        <v>0</v>
      </c>
      <c s="32">
        <f>ROUND(ROUND(L66,2)*ROUND(G66,3),2)</f>
      </c>
      <c s="36" t="s">
        <v>55</v>
      </c>
      <c>
        <f>(M66*21)/100</f>
      </c>
      <c t="s">
        <v>28</v>
      </c>
    </row>
    <row r="67" spans="1:5" ht="12.75">
      <c r="A67" s="35" t="s">
        <v>56</v>
      </c>
      <c r="E67" s="39" t="s">
        <v>5683</v>
      </c>
    </row>
    <row r="68" spans="1:5" ht="12.75">
      <c r="A68" s="35" t="s">
        <v>57</v>
      </c>
      <c r="E68" s="40" t="s">
        <v>5</v>
      </c>
    </row>
    <row r="69" spans="1:5" ht="12.75">
      <c r="A69" t="s">
        <v>58</v>
      </c>
      <c r="E69" s="39" t="s">
        <v>5</v>
      </c>
    </row>
    <row r="70" spans="1:16" ht="12.75">
      <c r="A70" t="s">
        <v>50</v>
      </c>
      <c s="34" t="s">
        <v>101</v>
      </c>
      <c s="34" t="s">
        <v>5684</v>
      </c>
      <c s="35" t="s">
        <v>5</v>
      </c>
      <c s="6" t="s">
        <v>5685</v>
      </c>
      <c s="36" t="s">
        <v>108</v>
      </c>
      <c s="37">
        <v>1</v>
      </c>
      <c s="36">
        <v>0</v>
      </c>
      <c s="36">
        <f>ROUND(G70*H70,6)</f>
      </c>
      <c r="L70" s="38">
        <v>0</v>
      </c>
      <c s="32">
        <f>ROUND(ROUND(L70,2)*ROUND(G70,3),2)</f>
      </c>
      <c s="36" t="s">
        <v>55</v>
      </c>
      <c>
        <f>(M70*21)/100</f>
      </c>
      <c t="s">
        <v>28</v>
      </c>
    </row>
    <row r="71" spans="1:5" ht="12.75">
      <c r="A71" s="35" t="s">
        <v>56</v>
      </c>
      <c r="E71" s="39" t="s">
        <v>5685</v>
      </c>
    </row>
    <row r="72" spans="1:5" ht="12.75">
      <c r="A72" s="35" t="s">
        <v>57</v>
      </c>
      <c r="E72" s="40" t="s">
        <v>5</v>
      </c>
    </row>
    <row r="73" spans="1:5" ht="12.75">
      <c r="A73" t="s">
        <v>58</v>
      </c>
      <c r="E73" s="39" t="s">
        <v>5</v>
      </c>
    </row>
    <row r="74" spans="1:16" ht="12.75">
      <c r="A74" t="s">
        <v>50</v>
      </c>
      <c s="34" t="s">
        <v>105</v>
      </c>
      <c s="34" t="s">
        <v>5686</v>
      </c>
      <c s="35" t="s">
        <v>5</v>
      </c>
      <c s="6" t="s">
        <v>5687</v>
      </c>
      <c s="36" t="s">
        <v>108</v>
      </c>
      <c s="37">
        <v>2</v>
      </c>
      <c s="36">
        <v>0</v>
      </c>
      <c s="36">
        <f>ROUND(G74*H74,6)</f>
      </c>
      <c r="L74" s="38">
        <v>0</v>
      </c>
      <c s="32">
        <f>ROUND(ROUND(L74,2)*ROUND(G74,3),2)</f>
      </c>
      <c s="36" t="s">
        <v>55</v>
      </c>
      <c>
        <f>(M74*21)/100</f>
      </c>
      <c t="s">
        <v>28</v>
      </c>
    </row>
    <row r="75" spans="1:5" ht="12.75">
      <c r="A75" s="35" t="s">
        <v>56</v>
      </c>
      <c r="E75" s="39" t="s">
        <v>5687</v>
      </c>
    </row>
    <row r="76" spans="1:5" ht="12.75">
      <c r="A76" s="35" t="s">
        <v>57</v>
      </c>
      <c r="E76" s="40" t="s">
        <v>5</v>
      </c>
    </row>
    <row r="77" spans="1:5" ht="12.75">
      <c r="A77" t="s">
        <v>58</v>
      </c>
      <c r="E77" s="39" t="s">
        <v>5</v>
      </c>
    </row>
    <row r="78" spans="1:16" ht="25.5">
      <c r="A78" t="s">
        <v>50</v>
      </c>
      <c s="34" t="s">
        <v>109</v>
      </c>
      <c s="34" t="s">
        <v>5688</v>
      </c>
      <c s="35" t="s">
        <v>5</v>
      </c>
      <c s="6" t="s">
        <v>5689</v>
      </c>
      <c s="36" t="s">
        <v>108</v>
      </c>
      <c s="37">
        <v>2</v>
      </c>
      <c s="36">
        <v>0</v>
      </c>
      <c s="36">
        <f>ROUND(G78*H78,6)</f>
      </c>
      <c r="L78" s="38">
        <v>0</v>
      </c>
      <c s="32">
        <f>ROUND(ROUND(L78,2)*ROUND(G78,3),2)</f>
      </c>
      <c s="36" t="s">
        <v>55</v>
      </c>
      <c>
        <f>(M78*21)/100</f>
      </c>
      <c t="s">
        <v>28</v>
      </c>
    </row>
    <row r="79" spans="1:5" ht="25.5">
      <c r="A79" s="35" t="s">
        <v>56</v>
      </c>
      <c r="E79" s="39" t="s">
        <v>5689</v>
      </c>
    </row>
    <row r="80" spans="1:5" ht="12.75">
      <c r="A80" s="35" t="s">
        <v>57</v>
      </c>
      <c r="E80" s="40" t="s">
        <v>5</v>
      </c>
    </row>
    <row r="81" spans="1:5" ht="12.75">
      <c r="A81" t="s">
        <v>58</v>
      </c>
      <c r="E81" s="39" t="s">
        <v>5</v>
      </c>
    </row>
    <row r="82" spans="1:16" ht="12.75">
      <c r="A82" t="s">
        <v>50</v>
      </c>
      <c s="34" t="s">
        <v>112</v>
      </c>
      <c s="34" t="s">
        <v>5690</v>
      </c>
      <c s="35" t="s">
        <v>5</v>
      </c>
      <c s="6" t="s">
        <v>5691</v>
      </c>
      <c s="36" t="s">
        <v>108</v>
      </c>
      <c s="37">
        <v>1</v>
      </c>
      <c s="36">
        <v>0</v>
      </c>
      <c s="36">
        <f>ROUND(G82*H82,6)</f>
      </c>
      <c r="L82" s="38">
        <v>0</v>
      </c>
      <c s="32">
        <f>ROUND(ROUND(L82,2)*ROUND(G82,3),2)</f>
      </c>
      <c s="36" t="s">
        <v>55</v>
      </c>
      <c>
        <f>(M82*21)/100</f>
      </c>
      <c t="s">
        <v>28</v>
      </c>
    </row>
    <row r="83" spans="1:5" ht="12.75">
      <c r="A83" s="35" t="s">
        <v>56</v>
      </c>
      <c r="E83" s="39" t="s">
        <v>5691</v>
      </c>
    </row>
    <row r="84" spans="1:5" ht="12.75">
      <c r="A84" s="35" t="s">
        <v>57</v>
      </c>
      <c r="E84" s="40" t="s">
        <v>5</v>
      </c>
    </row>
    <row r="85" spans="1:5" ht="12.75">
      <c r="A85" t="s">
        <v>58</v>
      </c>
      <c r="E85" s="39" t="s">
        <v>5</v>
      </c>
    </row>
    <row r="86" spans="1:16" ht="12.75">
      <c r="A86" t="s">
        <v>50</v>
      </c>
      <c s="34" t="s">
        <v>115</v>
      </c>
      <c s="34" t="s">
        <v>5692</v>
      </c>
      <c s="35" t="s">
        <v>5</v>
      </c>
      <c s="6" t="s">
        <v>5693</v>
      </c>
      <c s="36" t="s">
        <v>108</v>
      </c>
      <c s="37">
        <v>3</v>
      </c>
      <c s="36">
        <v>0</v>
      </c>
      <c s="36">
        <f>ROUND(G86*H86,6)</f>
      </c>
      <c r="L86" s="38">
        <v>0</v>
      </c>
      <c s="32">
        <f>ROUND(ROUND(L86,2)*ROUND(G86,3),2)</f>
      </c>
      <c s="36" t="s">
        <v>55</v>
      </c>
      <c>
        <f>(M86*21)/100</f>
      </c>
      <c t="s">
        <v>28</v>
      </c>
    </row>
    <row r="87" spans="1:5" ht="12.75">
      <c r="A87" s="35" t="s">
        <v>56</v>
      </c>
      <c r="E87" s="39" t="s">
        <v>5693</v>
      </c>
    </row>
    <row r="88" spans="1:5" ht="12.75">
      <c r="A88" s="35" t="s">
        <v>57</v>
      </c>
      <c r="E88" s="40" t="s">
        <v>5</v>
      </c>
    </row>
    <row r="89" spans="1:5" ht="12.75">
      <c r="A89" t="s">
        <v>58</v>
      </c>
      <c r="E89" s="39" t="s">
        <v>5</v>
      </c>
    </row>
    <row r="90" spans="1:16" ht="12.75">
      <c r="A90" t="s">
        <v>50</v>
      </c>
      <c s="34" t="s">
        <v>118</v>
      </c>
      <c s="34" t="s">
        <v>5694</v>
      </c>
      <c s="35" t="s">
        <v>5</v>
      </c>
      <c s="6" t="s">
        <v>5695</v>
      </c>
      <c s="36" t="s">
        <v>108</v>
      </c>
      <c s="37">
        <v>3</v>
      </c>
      <c s="36">
        <v>0</v>
      </c>
      <c s="36">
        <f>ROUND(G90*H90,6)</f>
      </c>
      <c r="L90" s="38">
        <v>0</v>
      </c>
      <c s="32">
        <f>ROUND(ROUND(L90,2)*ROUND(G90,3),2)</f>
      </c>
      <c s="36" t="s">
        <v>55</v>
      </c>
      <c>
        <f>(M90*21)/100</f>
      </c>
      <c t="s">
        <v>28</v>
      </c>
    </row>
    <row r="91" spans="1:5" ht="12.75">
      <c r="A91" s="35" t="s">
        <v>56</v>
      </c>
      <c r="E91" s="39" t="s">
        <v>5695</v>
      </c>
    </row>
    <row r="92" spans="1:5" ht="12.75">
      <c r="A92" s="35" t="s">
        <v>57</v>
      </c>
      <c r="E92" s="40" t="s">
        <v>5</v>
      </c>
    </row>
    <row r="93" spans="1:5" ht="12.75">
      <c r="A93" t="s">
        <v>58</v>
      </c>
      <c r="E93" s="39" t="s">
        <v>5</v>
      </c>
    </row>
    <row r="94" spans="1:16" ht="12.75">
      <c r="A94" t="s">
        <v>50</v>
      </c>
      <c s="34" t="s">
        <v>121</v>
      </c>
      <c s="34" t="s">
        <v>5696</v>
      </c>
      <c s="35" t="s">
        <v>5</v>
      </c>
      <c s="6" t="s">
        <v>5697</v>
      </c>
      <c s="36" t="s">
        <v>108</v>
      </c>
      <c s="37">
        <v>1</v>
      </c>
      <c s="36">
        <v>0</v>
      </c>
      <c s="36">
        <f>ROUND(G94*H94,6)</f>
      </c>
      <c r="L94" s="38">
        <v>0</v>
      </c>
      <c s="32">
        <f>ROUND(ROUND(L94,2)*ROUND(G94,3),2)</f>
      </c>
      <c s="36" t="s">
        <v>55</v>
      </c>
      <c>
        <f>(M94*21)/100</f>
      </c>
      <c t="s">
        <v>28</v>
      </c>
    </row>
    <row r="95" spans="1:5" ht="12.75">
      <c r="A95" s="35" t="s">
        <v>56</v>
      </c>
      <c r="E95" s="39" t="s">
        <v>5697</v>
      </c>
    </row>
    <row r="96" spans="1:5" ht="12.75">
      <c r="A96" s="35" t="s">
        <v>57</v>
      </c>
      <c r="E96" s="40" t="s">
        <v>5</v>
      </c>
    </row>
    <row r="97" spans="1:5" ht="12.75">
      <c r="A97" t="s">
        <v>58</v>
      </c>
      <c r="E97" s="39" t="s">
        <v>5</v>
      </c>
    </row>
    <row r="98" spans="1:16" ht="12.75">
      <c r="A98" t="s">
        <v>50</v>
      </c>
      <c s="34" t="s">
        <v>125</v>
      </c>
      <c s="34" t="s">
        <v>5698</v>
      </c>
      <c s="35" t="s">
        <v>5</v>
      </c>
      <c s="6" t="s">
        <v>5699</v>
      </c>
      <c s="36" t="s">
        <v>108</v>
      </c>
      <c s="37">
        <v>1</v>
      </c>
      <c s="36">
        <v>0</v>
      </c>
      <c s="36">
        <f>ROUND(G98*H98,6)</f>
      </c>
      <c r="L98" s="38">
        <v>0</v>
      </c>
      <c s="32">
        <f>ROUND(ROUND(L98,2)*ROUND(G98,3),2)</f>
      </c>
      <c s="36" t="s">
        <v>55</v>
      </c>
      <c>
        <f>(M98*21)/100</f>
      </c>
      <c t="s">
        <v>28</v>
      </c>
    </row>
    <row r="99" spans="1:5" ht="12.75">
      <c r="A99" s="35" t="s">
        <v>56</v>
      </c>
      <c r="E99" s="39" t="s">
        <v>5699</v>
      </c>
    </row>
    <row r="100" spans="1:5" ht="12.75">
      <c r="A100" s="35" t="s">
        <v>57</v>
      </c>
      <c r="E100" s="40" t="s">
        <v>5</v>
      </c>
    </row>
    <row r="101" spans="1:5" ht="12.75">
      <c r="A101" t="s">
        <v>58</v>
      </c>
      <c r="E101" s="39" t="s">
        <v>5</v>
      </c>
    </row>
    <row r="102" spans="1:16" ht="12.75">
      <c r="A102" t="s">
        <v>50</v>
      </c>
      <c s="34" t="s">
        <v>130</v>
      </c>
      <c s="34" t="s">
        <v>5700</v>
      </c>
      <c s="35" t="s">
        <v>5</v>
      </c>
      <c s="6" t="s">
        <v>5701</v>
      </c>
      <c s="36" t="s">
        <v>108</v>
      </c>
      <c s="37">
        <v>1</v>
      </c>
      <c s="36">
        <v>0</v>
      </c>
      <c s="36">
        <f>ROUND(G102*H102,6)</f>
      </c>
      <c r="L102" s="38">
        <v>0</v>
      </c>
      <c s="32">
        <f>ROUND(ROUND(L102,2)*ROUND(G102,3),2)</f>
      </c>
      <c s="36" t="s">
        <v>55</v>
      </c>
      <c>
        <f>(M102*21)/100</f>
      </c>
      <c t="s">
        <v>28</v>
      </c>
    </row>
    <row r="103" spans="1:5" ht="12.75">
      <c r="A103" s="35" t="s">
        <v>56</v>
      </c>
      <c r="E103" s="39" t="s">
        <v>5701</v>
      </c>
    </row>
    <row r="104" spans="1:5" ht="12.75">
      <c r="A104" s="35" t="s">
        <v>57</v>
      </c>
      <c r="E104" s="40" t="s">
        <v>5</v>
      </c>
    </row>
    <row r="105" spans="1:5" ht="12.75">
      <c r="A105" t="s">
        <v>58</v>
      </c>
      <c r="E105" s="39" t="s">
        <v>5</v>
      </c>
    </row>
    <row r="106" spans="1:16" ht="12.75">
      <c r="A106" t="s">
        <v>50</v>
      </c>
      <c s="34" t="s">
        <v>133</v>
      </c>
      <c s="34" t="s">
        <v>5702</v>
      </c>
      <c s="35" t="s">
        <v>5</v>
      </c>
      <c s="6" t="s">
        <v>5703</v>
      </c>
      <c s="36" t="s">
        <v>108</v>
      </c>
      <c s="37">
        <v>1</v>
      </c>
      <c s="36">
        <v>0</v>
      </c>
      <c s="36">
        <f>ROUND(G106*H106,6)</f>
      </c>
      <c r="L106" s="38">
        <v>0</v>
      </c>
      <c s="32">
        <f>ROUND(ROUND(L106,2)*ROUND(G106,3),2)</f>
      </c>
      <c s="36" t="s">
        <v>55</v>
      </c>
      <c>
        <f>(M106*21)/100</f>
      </c>
      <c t="s">
        <v>28</v>
      </c>
    </row>
    <row r="107" spans="1:5" ht="12.75">
      <c r="A107" s="35" t="s">
        <v>56</v>
      </c>
      <c r="E107" s="39" t="s">
        <v>5703</v>
      </c>
    </row>
    <row r="108" spans="1:5" ht="12.75">
      <c r="A108" s="35" t="s">
        <v>57</v>
      </c>
      <c r="E108" s="40" t="s">
        <v>5</v>
      </c>
    </row>
    <row r="109" spans="1:5" ht="12.75">
      <c r="A109" t="s">
        <v>58</v>
      </c>
      <c r="E109" s="39" t="s">
        <v>5</v>
      </c>
    </row>
    <row r="110" spans="1:16" ht="12.75">
      <c r="A110" t="s">
        <v>50</v>
      </c>
      <c s="34" t="s">
        <v>136</v>
      </c>
      <c s="34" t="s">
        <v>5704</v>
      </c>
      <c s="35" t="s">
        <v>5</v>
      </c>
      <c s="6" t="s">
        <v>5705</v>
      </c>
      <c s="36" t="s">
        <v>108</v>
      </c>
      <c s="37">
        <v>4</v>
      </c>
      <c s="36">
        <v>0</v>
      </c>
      <c s="36">
        <f>ROUND(G110*H110,6)</f>
      </c>
      <c r="L110" s="38">
        <v>0</v>
      </c>
      <c s="32">
        <f>ROUND(ROUND(L110,2)*ROUND(G110,3),2)</f>
      </c>
      <c s="36" t="s">
        <v>55</v>
      </c>
      <c>
        <f>(M110*21)/100</f>
      </c>
      <c t="s">
        <v>28</v>
      </c>
    </row>
    <row r="111" spans="1:5" ht="12.75">
      <c r="A111" s="35" t="s">
        <v>56</v>
      </c>
      <c r="E111" s="39" t="s">
        <v>5705</v>
      </c>
    </row>
    <row r="112" spans="1:5" ht="12.75">
      <c r="A112" s="35" t="s">
        <v>57</v>
      </c>
      <c r="E112" s="40" t="s">
        <v>5</v>
      </c>
    </row>
    <row r="113" spans="1:5" ht="12.75">
      <c r="A113" t="s">
        <v>58</v>
      </c>
      <c r="E113" s="39" t="s">
        <v>5</v>
      </c>
    </row>
    <row r="114" spans="1:16" ht="12.75">
      <c r="A114" t="s">
        <v>50</v>
      </c>
      <c s="34" t="s">
        <v>139</v>
      </c>
      <c s="34" t="s">
        <v>5706</v>
      </c>
      <c s="35" t="s">
        <v>5</v>
      </c>
      <c s="6" t="s">
        <v>5707</v>
      </c>
      <c s="36" t="s">
        <v>108</v>
      </c>
      <c s="37">
        <v>28</v>
      </c>
      <c s="36">
        <v>0</v>
      </c>
      <c s="36">
        <f>ROUND(G114*H114,6)</f>
      </c>
      <c r="L114" s="38">
        <v>0</v>
      </c>
      <c s="32">
        <f>ROUND(ROUND(L114,2)*ROUND(G114,3),2)</f>
      </c>
      <c s="36" t="s">
        <v>55</v>
      </c>
      <c>
        <f>(M114*21)/100</f>
      </c>
      <c t="s">
        <v>28</v>
      </c>
    </row>
    <row r="115" spans="1:5" ht="12.75">
      <c r="A115" s="35" t="s">
        <v>56</v>
      </c>
      <c r="E115" s="39" t="s">
        <v>5707</v>
      </c>
    </row>
    <row r="116" spans="1:5" ht="12.75">
      <c r="A116" s="35" t="s">
        <v>57</v>
      </c>
      <c r="E116" s="40" t="s">
        <v>5</v>
      </c>
    </row>
    <row r="117" spans="1:5" ht="12.75">
      <c r="A117" t="s">
        <v>58</v>
      </c>
      <c r="E117" s="39" t="s">
        <v>5</v>
      </c>
    </row>
    <row r="118" spans="1:16" ht="25.5">
      <c r="A118" t="s">
        <v>50</v>
      </c>
      <c s="34" t="s">
        <v>142</v>
      </c>
      <c s="34" t="s">
        <v>5708</v>
      </c>
      <c s="35" t="s">
        <v>5</v>
      </c>
      <c s="6" t="s">
        <v>5709</v>
      </c>
      <c s="36" t="s">
        <v>108</v>
      </c>
      <c s="37">
        <v>17</v>
      </c>
      <c s="36">
        <v>0</v>
      </c>
      <c s="36">
        <f>ROUND(G118*H118,6)</f>
      </c>
      <c r="L118" s="38">
        <v>0</v>
      </c>
      <c s="32">
        <f>ROUND(ROUND(L118,2)*ROUND(G118,3),2)</f>
      </c>
      <c s="36" t="s">
        <v>55</v>
      </c>
      <c>
        <f>(M118*21)/100</f>
      </c>
      <c t="s">
        <v>28</v>
      </c>
    </row>
    <row r="119" spans="1:5" ht="25.5">
      <c r="A119" s="35" t="s">
        <v>56</v>
      </c>
      <c r="E119" s="39" t="s">
        <v>5709</v>
      </c>
    </row>
    <row r="120" spans="1:5" ht="12.75">
      <c r="A120" s="35" t="s">
        <v>57</v>
      </c>
      <c r="E120" s="40" t="s">
        <v>5</v>
      </c>
    </row>
    <row r="121" spans="1:5" ht="12.75">
      <c r="A121" t="s">
        <v>58</v>
      </c>
      <c r="E121" s="39" t="s">
        <v>5</v>
      </c>
    </row>
    <row r="122" spans="1:16" ht="12.75">
      <c r="A122" t="s">
        <v>50</v>
      </c>
      <c s="34" t="s">
        <v>145</v>
      </c>
      <c s="34" t="s">
        <v>5710</v>
      </c>
      <c s="35" t="s">
        <v>5</v>
      </c>
      <c s="6" t="s">
        <v>5711</v>
      </c>
      <c s="36" t="s">
        <v>5712</v>
      </c>
      <c s="37">
        <v>1</v>
      </c>
      <c s="36">
        <v>0</v>
      </c>
      <c s="36">
        <f>ROUND(G122*H122,6)</f>
      </c>
      <c r="L122" s="38">
        <v>0</v>
      </c>
      <c s="32">
        <f>ROUND(ROUND(L122,2)*ROUND(G122,3),2)</f>
      </c>
      <c s="36" t="s">
        <v>55</v>
      </c>
      <c>
        <f>(M122*21)/100</f>
      </c>
      <c t="s">
        <v>28</v>
      </c>
    </row>
    <row r="123" spans="1:5" ht="12.75">
      <c r="A123" s="35" t="s">
        <v>56</v>
      </c>
      <c r="E123" s="39" t="s">
        <v>5711</v>
      </c>
    </row>
    <row r="124" spans="1:5" ht="12.75">
      <c r="A124" s="35" t="s">
        <v>57</v>
      </c>
      <c r="E124" s="40" t="s">
        <v>5</v>
      </c>
    </row>
    <row r="125" spans="1:5" ht="12.75">
      <c r="A125" t="s">
        <v>58</v>
      </c>
      <c r="E125" s="39" t="s">
        <v>5</v>
      </c>
    </row>
    <row r="126" spans="1:16" ht="12.75">
      <c r="A126" t="s">
        <v>50</v>
      </c>
      <c s="34" t="s">
        <v>148</v>
      </c>
      <c s="34" t="s">
        <v>5713</v>
      </c>
      <c s="35" t="s">
        <v>5</v>
      </c>
      <c s="6" t="s">
        <v>5714</v>
      </c>
      <c s="36" t="s">
        <v>108</v>
      </c>
      <c s="37">
        <v>6</v>
      </c>
      <c s="36">
        <v>0</v>
      </c>
      <c s="36">
        <f>ROUND(G126*H126,6)</f>
      </c>
      <c r="L126" s="38">
        <v>0</v>
      </c>
      <c s="32">
        <f>ROUND(ROUND(L126,2)*ROUND(G126,3),2)</f>
      </c>
      <c s="36" t="s">
        <v>55</v>
      </c>
      <c>
        <f>(M126*21)/100</f>
      </c>
      <c t="s">
        <v>28</v>
      </c>
    </row>
    <row r="127" spans="1:5" ht="12.75">
      <c r="A127" s="35" t="s">
        <v>56</v>
      </c>
      <c r="E127" s="39" t="s">
        <v>5714</v>
      </c>
    </row>
    <row r="128" spans="1:5" ht="12.75">
      <c r="A128" s="35" t="s">
        <v>57</v>
      </c>
      <c r="E128" s="40" t="s">
        <v>5</v>
      </c>
    </row>
    <row r="129" spans="1:5" ht="12.75">
      <c r="A129" t="s">
        <v>58</v>
      </c>
      <c r="E129" s="39" t="s">
        <v>5</v>
      </c>
    </row>
    <row r="130" spans="1:16" ht="12.75">
      <c r="A130" t="s">
        <v>50</v>
      </c>
      <c s="34" t="s">
        <v>151</v>
      </c>
      <c s="34" t="s">
        <v>5715</v>
      </c>
      <c s="35" t="s">
        <v>5</v>
      </c>
      <c s="6" t="s">
        <v>5716</v>
      </c>
      <c s="36" t="s">
        <v>5712</v>
      </c>
      <c s="37">
        <v>1</v>
      </c>
      <c s="36">
        <v>0</v>
      </c>
      <c s="36">
        <f>ROUND(G130*H130,6)</f>
      </c>
      <c r="L130" s="38">
        <v>0</v>
      </c>
      <c s="32">
        <f>ROUND(ROUND(L130,2)*ROUND(G130,3),2)</f>
      </c>
      <c s="36" t="s">
        <v>55</v>
      </c>
      <c>
        <f>(M130*21)/100</f>
      </c>
      <c t="s">
        <v>28</v>
      </c>
    </row>
    <row r="131" spans="1:5" ht="12.75">
      <c r="A131" s="35" t="s">
        <v>56</v>
      </c>
      <c r="E131" s="39" t="s">
        <v>5716</v>
      </c>
    </row>
    <row r="132" spans="1:5" ht="12.75">
      <c r="A132" s="35" t="s">
        <v>57</v>
      </c>
      <c r="E132" s="40" t="s">
        <v>5</v>
      </c>
    </row>
    <row r="133" spans="1:5" ht="12.75">
      <c r="A133" t="s">
        <v>58</v>
      </c>
      <c r="E133" s="39" t="s">
        <v>5</v>
      </c>
    </row>
    <row r="134" spans="1:16" ht="25.5">
      <c r="A134" t="s">
        <v>50</v>
      </c>
      <c s="34" t="s">
        <v>154</v>
      </c>
      <c s="34" t="s">
        <v>5717</v>
      </c>
      <c s="35" t="s">
        <v>5</v>
      </c>
      <c s="6" t="s">
        <v>5718</v>
      </c>
      <c s="36" t="s">
        <v>93</v>
      </c>
      <c s="37">
        <v>485</v>
      </c>
      <c s="36">
        <v>0</v>
      </c>
      <c s="36">
        <f>ROUND(G134*H134,6)</f>
      </c>
      <c r="L134" s="38">
        <v>0</v>
      </c>
      <c s="32">
        <f>ROUND(ROUND(L134,2)*ROUND(G134,3),2)</f>
      </c>
      <c s="36" t="s">
        <v>184</v>
      </c>
      <c>
        <f>(M134*21)/100</f>
      </c>
      <c t="s">
        <v>28</v>
      </c>
    </row>
    <row r="135" spans="1:5" ht="25.5">
      <c r="A135" s="35" t="s">
        <v>56</v>
      </c>
      <c r="E135" s="39" t="s">
        <v>5718</v>
      </c>
    </row>
    <row r="136" spans="1:5" ht="12.75">
      <c r="A136" s="35" t="s">
        <v>57</v>
      </c>
      <c r="E136" s="40" t="s">
        <v>5</v>
      </c>
    </row>
    <row r="137" spans="1:5" ht="12.75">
      <c r="A137" t="s">
        <v>58</v>
      </c>
      <c r="E137" s="39" t="s">
        <v>5</v>
      </c>
    </row>
    <row r="138" spans="1:16" ht="12.75">
      <c r="A138" t="s">
        <v>50</v>
      </c>
      <c s="34" t="s">
        <v>156</v>
      </c>
      <c s="34" t="s">
        <v>5719</v>
      </c>
      <c s="35" t="s">
        <v>5</v>
      </c>
      <c s="6" t="s">
        <v>5720</v>
      </c>
      <c s="36" t="s">
        <v>93</v>
      </c>
      <c s="37">
        <v>485</v>
      </c>
      <c s="36">
        <v>0</v>
      </c>
      <c s="36">
        <f>ROUND(G138*H138,6)</f>
      </c>
      <c r="L138" s="38">
        <v>0</v>
      </c>
      <c s="32">
        <f>ROUND(ROUND(L138,2)*ROUND(G138,3),2)</f>
      </c>
      <c s="36" t="s">
        <v>184</v>
      </c>
      <c>
        <f>(M138*21)/100</f>
      </c>
      <c t="s">
        <v>28</v>
      </c>
    </row>
    <row r="139" spans="1:5" ht="12.75">
      <c r="A139" s="35" t="s">
        <v>56</v>
      </c>
      <c r="E139" s="39" t="s">
        <v>5720</v>
      </c>
    </row>
    <row r="140" spans="1:5" ht="12.75">
      <c r="A140" s="35" t="s">
        <v>57</v>
      </c>
      <c r="E140" s="40" t="s">
        <v>5</v>
      </c>
    </row>
    <row r="141" spans="1:5" ht="12.75">
      <c r="A141" t="s">
        <v>58</v>
      </c>
      <c r="E141" s="39" t="s">
        <v>5</v>
      </c>
    </row>
    <row r="142" spans="1:16" ht="25.5">
      <c r="A142" t="s">
        <v>50</v>
      </c>
      <c s="34" t="s">
        <v>159</v>
      </c>
      <c s="34" t="s">
        <v>5721</v>
      </c>
      <c s="35" t="s">
        <v>5</v>
      </c>
      <c s="6" t="s">
        <v>5722</v>
      </c>
      <c s="36" t="s">
        <v>93</v>
      </c>
      <c s="37">
        <v>390</v>
      </c>
      <c s="36">
        <v>0</v>
      </c>
      <c s="36">
        <f>ROUND(G142*H142,6)</f>
      </c>
      <c r="L142" s="38">
        <v>0</v>
      </c>
      <c s="32">
        <f>ROUND(ROUND(L142,2)*ROUND(G142,3),2)</f>
      </c>
      <c s="36" t="s">
        <v>184</v>
      </c>
      <c>
        <f>(M142*21)/100</f>
      </c>
      <c t="s">
        <v>28</v>
      </c>
    </row>
    <row r="143" spans="1:5" ht="25.5">
      <c r="A143" s="35" t="s">
        <v>56</v>
      </c>
      <c r="E143" s="39" t="s">
        <v>5722</v>
      </c>
    </row>
    <row r="144" spans="1:5" ht="12.75">
      <c r="A144" s="35" t="s">
        <v>57</v>
      </c>
      <c r="E144" s="40" t="s">
        <v>5</v>
      </c>
    </row>
    <row r="145" spans="1:5" ht="12.75">
      <c r="A145" t="s">
        <v>58</v>
      </c>
      <c r="E145" s="39" t="s">
        <v>5</v>
      </c>
    </row>
    <row r="146" spans="1:16" ht="12.75">
      <c r="A146" t="s">
        <v>50</v>
      </c>
      <c s="34" t="s">
        <v>161</v>
      </c>
      <c s="34" t="s">
        <v>5723</v>
      </c>
      <c s="35" t="s">
        <v>5</v>
      </c>
      <c s="6" t="s">
        <v>5724</v>
      </c>
      <c s="36" t="s">
        <v>93</v>
      </c>
      <c s="37">
        <v>390</v>
      </c>
      <c s="36">
        <v>0</v>
      </c>
      <c s="36">
        <f>ROUND(G146*H146,6)</f>
      </c>
      <c r="L146" s="38">
        <v>0</v>
      </c>
      <c s="32">
        <f>ROUND(ROUND(L146,2)*ROUND(G146,3),2)</f>
      </c>
      <c s="36" t="s">
        <v>184</v>
      </c>
      <c>
        <f>(M146*21)/100</f>
      </c>
      <c t="s">
        <v>28</v>
      </c>
    </row>
    <row r="147" spans="1:5" ht="12.75">
      <c r="A147" s="35" t="s">
        <v>56</v>
      </c>
      <c r="E147" s="39" t="s">
        <v>5724</v>
      </c>
    </row>
    <row r="148" spans="1:5" ht="12.75">
      <c r="A148" s="35" t="s">
        <v>57</v>
      </c>
      <c r="E148" s="40" t="s">
        <v>5</v>
      </c>
    </row>
    <row r="149" spans="1:5" ht="12.75">
      <c r="A149" t="s">
        <v>58</v>
      </c>
      <c r="E149" s="39" t="s">
        <v>5</v>
      </c>
    </row>
    <row r="150" spans="1:16" ht="25.5">
      <c r="A150" t="s">
        <v>50</v>
      </c>
      <c s="34" t="s">
        <v>164</v>
      </c>
      <c s="34" t="s">
        <v>5725</v>
      </c>
      <c s="35" t="s">
        <v>5</v>
      </c>
      <c s="6" t="s">
        <v>5726</v>
      </c>
      <c s="36" t="s">
        <v>93</v>
      </c>
      <c s="37">
        <v>248</v>
      </c>
      <c s="36">
        <v>0</v>
      </c>
      <c s="36">
        <f>ROUND(G150*H150,6)</f>
      </c>
      <c r="L150" s="38">
        <v>0</v>
      </c>
      <c s="32">
        <f>ROUND(ROUND(L150,2)*ROUND(G150,3),2)</f>
      </c>
      <c s="36" t="s">
        <v>184</v>
      </c>
      <c>
        <f>(M150*21)/100</f>
      </c>
      <c t="s">
        <v>28</v>
      </c>
    </row>
    <row r="151" spans="1:5" ht="25.5">
      <c r="A151" s="35" t="s">
        <v>56</v>
      </c>
      <c r="E151" s="39" t="s">
        <v>5726</v>
      </c>
    </row>
    <row r="152" spans="1:5" ht="12.75">
      <c r="A152" s="35" t="s">
        <v>57</v>
      </c>
      <c r="E152" s="40" t="s">
        <v>5</v>
      </c>
    </row>
    <row r="153" spans="1:5" ht="12.75">
      <c r="A153" t="s">
        <v>58</v>
      </c>
      <c r="E153" s="39" t="s">
        <v>5</v>
      </c>
    </row>
    <row r="154" spans="1:16" ht="12.75">
      <c r="A154" t="s">
        <v>50</v>
      </c>
      <c s="34" t="s">
        <v>166</v>
      </c>
      <c s="34" t="s">
        <v>5727</v>
      </c>
      <c s="35" t="s">
        <v>5</v>
      </c>
      <c s="6" t="s">
        <v>5728</v>
      </c>
      <c s="36" t="s">
        <v>93</v>
      </c>
      <c s="37">
        <v>248</v>
      </c>
      <c s="36">
        <v>0</v>
      </c>
      <c s="36">
        <f>ROUND(G154*H154,6)</f>
      </c>
      <c r="L154" s="38">
        <v>0</v>
      </c>
      <c s="32">
        <f>ROUND(ROUND(L154,2)*ROUND(G154,3),2)</f>
      </c>
      <c s="36" t="s">
        <v>184</v>
      </c>
      <c>
        <f>(M154*21)/100</f>
      </c>
      <c t="s">
        <v>28</v>
      </c>
    </row>
    <row r="155" spans="1:5" ht="12.75">
      <c r="A155" s="35" t="s">
        <v>56</v>
      </c>
      <c r="E155" s="39" t="s">
        <v>5728</v>
      </c>
    </row>
    <row r="156" spans="1:5" ht="25.5">
      <c r="A156" s="35" t="s">
        <v>57</v>
      </c>
      <c r="E156" s="40" t="s">
        <v>5729</v>
      </c>
    </row>
    <row r="157" spans="1:5" ht="12.75">
      <c r="A157" t="s">
        <v>58</v>
      </c>
      <c r="E157" s="39" t="s">
        <v>5</v>
      </c>
    </row>
    <row r="158" spans="1:16" ht="25.5">
      <c r="A158" t="s">
        <v>50</v>
      </c>
      <c s="34" t="s">
        <v>169</v>
      </c>
      <c s="34" t="s">
        <v>5725</v>
      </c>
      <c s="35" t="s">
        <v>51</v>
      </c>
      <c s="6" t="s">
        <v>5726</v>
      </c>
      <c s="36" t="s">
        <v>93</v>
      </c>
      <c s="37">
        <v>154</v>
      </c>
      <c s="36">
        <v>0</v>
      </c>
      <c s="36">
        <f>ROUND(G158*H158,6)</f>
      </c>
      <c r="L158" s="38">
        <v>0</v>
      </c>
      <c s="32">
        <f>ROUND(ROUND(L158,2)*ROUND(G158,3),2)</f>
      </c>
      <c s="36" t="s">
        <v>184</v>
      </c>
      <c>
        <f>(M158*21)/100</f>
      </c>
      <c t="s">
        <v>28</v>
      </c>
    </row>
    <row r="159" spans="1:5" ht="25.5">
      <c r="A159" s="35" t="s">
        <v>56</v>
      </c>
      <c r="E159" s="39" t="s">
        <v>5726</v>
      </c>
    </row>
    <row r="160" spans="1:5" ht="12.75">
      <c r="A160" s="35" t="s">
        <v>57</v>
      </c>
      <c r="E160" s="40" t="s">
        <v>5</v>
      </c>
    </row>
    <row r="161" spans="1:5" ht="12.75">
      <c r="A161" t="s">
        <v>58</v>
      </c>
      <c r="E161" s="39" t="s">
        <v>5</v>
      </c>
    </row>
    <row r="162" spans="1:16" ht="12.75">
      <c r="A162" t="s">
        <v>50</v>
      </c>
      <c s="34" t="s">
        <v>172</v>
      </c>
      <c s="34" t="s">
        <v>5727</v>
      </c>
      <c s="35" t="s">
        <v>51</v>
      </c>
      <c s="6" t="s">
        <v>5728</v>
      </c>
      <c s="36" t="s">
        <v>93</v>
      </c>
      <c s="37">
        <v>154</v>
      </c>
      <c s="36">
        <v>0</v>
      </c>
      <c s="36">
        <f>ROUND(G162*H162,6)</f>
      </c>
      <c r="L162" s="38">
        <v>0</v>
      </c>
      <c s="32">
        <f>ROUND(ROUND(L162,2)*ROUND(G162,3),2)</f>
      </c>
      <c s="36" t="s">
        <v>184</v>
      </c>
      <c>
        <f>(M162*21)/100</f>
      </c>
      <c t="s">
        <v>28</v>
      </c>
    </row>
    <row r="163" spans="1:5" ht="12.75">
      <c r="A163" s="35" t="s">
        <v>56</v>
      </c>
      <c r="E163" s="39" t="s">
        <v>5728</v>
      </c>
    </row>
    <row r="164" spans="1:5" ht="25.5">
      <c r="A164" s="35" t="s">
        <v>57</v>
      </c>
      <c r="E164" s="40" t="s">
        <v>5730</v>
      </c>
    </row>
    <row r="165" spans="1:5" ht="12.75">
      <c r="A165" t="s">
        <v>58</v>
      </c>
      <c r="E165" s="39" t="s">
        <v>5</v>
      </c>
    </row>
    <row r="166" spans="1:16" ht="25.5">
      <c r="A166" t="s">
        <v>50</v>
      </c>
      <c s="34" t="s">
        <v>175</v>
      </c>
      <c s="34" t="s">
        <v>5731</v>
      </c>
      <c s="35" t="s">
        <v>5</v>
      </c>
      <c s="6" t="s">
        <v>5732</v>
      </c>
      <c s="36" t="s">
        <v>93</v>
      </c>
      <c s="37">
        <v>475</v>
      </c>
      <c s="36">
        <v>0</v>
      </c>
      <c s="36">
        <f>ROUND(G166*H166,6)</f>
      </c>
      <c r="L166" s="38">
        <v>0</v>
      </c>
      <c s="32">
        <f>ROUND(ROUND(L166,2)*ROUND(G166,3),2)</f>
      </c>
      <c s="36" t="s">
        <v>184</v>
      </c>
      <c>
        <f>(M166*21)/100</f>
      </c>
      <c t="s">
        <v>28</v>
      </c>
    </row>
    <row r="167" spans="1:5" ht="25.5">
      <c r="A167" s="35" t="s">
        <v>56</v>
      </c>
      <c r="E167" s="39" t="s">
        <v>5732</v>
      </c>
    </row>
    <row r="168" spans="1:5" ht="12.75">
      <c r="A168" s="35" t="s">
        <v>57</v>
      </c>
      <c r="E168" s="40" t="s">
        <v>5</v>
      </c>
    </row>
    <row r="169" spans="1:5" ht="12.75">
      <c r="A169" t="s">
        <v>58</v>
      </c>
      <c r="E169" s="39" t="s">
        <v>5</v>
      </c>
    </row>
    <row r="170" spans="1:16" ht="12.75">
      <c r="A170" t="s">
        <v>50</v>
      </c>
      <c s="34" t="s">
        <v>177</v>
      </c>
      <c s="34" t="s">
        <v>5733</v>
      </c>
      <c s="35" t="s">
        <v>5</v>
      </c>
      <c s="6" t="s">
        <v>5734</v>
      </c>
      <c s="36" t="s">
        <v>93</v>
      </c>
      <c s="37">
        <v>475</v>
      </c>
      <c s="36">
        <v>0</v>
      </c>
      <c s="36">
        <f>ROUND(G170*H170,6)</f>
      </c>
      <c r="L170" s="38">
        <v>0</v>
      </c>
      <c s="32">
        <f>ROUND(ROUND(L170,2)*ROUND(G170,3),2)</f>
      </c>
      <c s="36" t="s">
        <v>184</v>
      </c>
      <c>
        <f>(M170*21)/100</f>
      </c>
      <c t="s">
        <v>28</v>
      </c>
    </row>
    <row r="171" spans="1:5" ht="12.75">
      <c r="A171" s="35" t="s">
        <v>56</v>
      </c>
      <c r="E171" s="39" t="s">
        <v>5734</v>
      </c>
    </row>
    <row r="172" spans="1:5" ht="12.75">
      <c r="A172" s="35" t="s">
        <v>57</v>
      </c>
      <c r="E172" s="40" t="s">
        <v>5</v>
      </c>
    </row>
    <row r="173" spans="1:5" ht="12.75">
      <c r="A173" t="s">
        <v>58</v>
      </c>
      <c r="E173" s="39" t="s">
        <v>5</v>
      </c>
    </row>
    <row r="174" spans="1:16" ht="25.5">
      <c r="A174" t="s">
        <v>50</v>
      </c>
      <c s="34" t="s">
        <v>181</v>
      </c>
      <c s="34" t="s">
        <v>5735</v>
      </c>
      <c s="35" t="s">
        <v>5</v>
      </c>
      <c s="6" t="s">
        <v>5736</v>
      </c>
      <c s="36" t="s">
        <v>93</v>
      </c>
      <c s="37">
        <v>985</v>
      </c>
      <c s="36">
        <v>0</v>
      </c>
      <c s="36">
        <f>ROUND(G174*H174,6)</f>
      </c>
      <c r="L174" s="38">
        <v>0</v>
      </c>
      <c s="32">
        <f>ROUND(ROUND(L174,2)*ROUND(G174,3),2)</f>
      </c>
      <c s="36" t="s">
        <v>184</v>
      </c>
      <c>
        <f>(M174*21)/100</f>
      </c>
      <c t="s">
        <v>28</v>
      </c>
    </row>
    <row r="175" spans="1:5" ht="25.5">
      <c r="A175" s="35" t="s">
        <v>56</v>
      </c>
      <c r="E175" s="39" t="s">
        <v>5736</v>
      </c>
    </row>
    <row r="176" spans="1:5" ht="12.75">
      <c r="A176" s="35" t="s">
        <v>57</v>
      </c>
      <c r="E176" s="40" t="s">
        <v>5</v>
      </c>
    </row>
    <row r="177" spans="1:5" ht="12.75">
      <c r="A177" t="s">
        <v>58</v>
      </c>
      <c r="E177" s="39" t="s">
        <v>5</v>
      </c>
    </row>
    <row r="178" spans="1:16" ht="25.5">
      <c r="A178" t="s">
        <v>50</v>
      </c>
      <c s="34" t="s">
        <v>299</v>
      </c>
      <c s="34" t="s">
        <v>5737</v>
      </c>
      <c s="35" t="s">
        <v>5</v>
      </c>
      <c s="6" t="s">
        <v>5738</v>
      </c>
      <c s="36" t="s">
        <v>93</v>
      </c>
      <c s="37">
        <v>985</v>
      </c>
      <c s="36">
        <v>0</v>
      </c>
      <c s="36">
        <f>ROUND(G178*H178,6)</f>
      </c>
      <c r="L178" s="38">
        <v>0</v>
      </c>
      <c s="32">
        <f>ROUND(ROUND(L178,2)*ROUND(G178,3),2)</f>
      </c>
      <c s="36" t="s">
        <v>184</v>
      </c>
      <c>
        <f>(M178*21)/100</f>
      </c>
      <c t="s">
        <v>28</v>
      </c>
    </row>
    <row r="179" spans="1:5" ht="25.5">
      <c r="A179" s="35" t="s">
        <v>56</v>
      </c>
      <c r="E179" s="39" t="s">
        <v>5738</v>
      </c>
    </row>
    <row r="180" spans="1:5" ht="12.75">
      <c r="A180" s="35" t="s">
        <v>57</v>
      </c>
      <c r="E180" s="40" t="s">
        <v>5</v>
      </c>
    </row>
    <row r="181" spans="1:5" ht="12.75">
      <c r="A181" t="s">
        <v>58</v>
      </c>
      <c r="E181" s="39" t="s">
        <v>5</v>
      </c>
    </row>
    <row r="182" spans="1:16" ht="25.5">
      <c r="A182" t="s">
        <v>50</v>
      </c>
      <c s="34" t="s">
        <v>302</v>
      </c>
      <c s="34" t="s">
        <v>5735</v>
      </c>
      <c s="35" t="s">
        <v>51</v>
      </c>
      <c s="6" t="s">
        <v>5736</v>
      </c>
      <c s="36" t="s">
        <v>93</v>
      </c>
      <c s="37">
        <v>1305</v>
      </c>
      <c s="36">
        <v>0</v>
      </c>
      <c s="36">
        <f>ROUND(G182*H182,6)</f>
      </c>
      <c r="L182" s="38">
        <v>0</v>
      </c>
      <c s="32">
        <f>ROUND(ROUND(L182,2)*ROUND(G182,3),2)</f>
      </c>
      <c s="36" t="s">
        <v>184</v>
      </c>
      <c>
        <f>(M182*21)/100</f>
      </c>
      <c t="s">
        <v>28</v>
      </c>
    </row>
    <row r="183" spans="1:5" ht="25.5">
      <c r="A183" s="35" t="s">
        <v>56</v>
      </c>
      <c r="E183" s="39" t="s">
        <v>5736</v>
      </c>
    </row>
    <row r="184" spans="1:5" ht="12.75">
      <c r="A184" s="35" t="s">
        <v>57</v>
      </c>
      <c r="E184" s="40" t="s">
        <v>5</v>
      </c>
    </row>
    <row r="185" spans="1:5" ht="12.75">
      <c r="A185" t="s">
        <v>58</v>
      </c>
      <c r="E185" s="39" t="s">
        <v>5</v>
      </c>
    </row>
    <row r="186" spans="1:16" ht="25.5">
      <c r="A186" t="s">
        <v>50</v>
      </c>
      <c s="34" t="s">
        <v>305</v>
      </c>
      <c s="34" t="s">
        <v>5739</v>
      </c>
      <c s="35" t="s">
        <v>5</v>
      </c>
      <c s="6" t="s">
        <v>5740</v>
      </c>
      <c s="36" t="s">
        <v>93</v>
      </c>
      <c s="37">
        <v>1305</v>
      </c>
      <c s="36">
        <v>0</v>
      </c>
      <c s="36">
        <f>ROUND(G186*H186,6)</f>
      </c>
      <c r="L186" s="38">
        <v>0</v>
      </c>
      <c s="32">
        <f>ROUND(ROUND(L186,2)*ROUND(G186,3),2)</f>
      </c>
      <c s="36" t="s">
        <v>184</v>
      </c>
      <c>
        <f>(M186*21)/100</f>
      </c>
      <c t="s">
        <v>28</v>
      </c>
    </row>
    <row r="187" spans="1:5" ht="25.5">
      <c r="A187" s="35" t="s">
        <v>56</v>
      </c>
      <c r="E187" s="39" t="s">
        <v>5740</v>
      </c>
    </row>
    <row r="188" spans="1:5" ht="12.75">
      <c r="A188" s="35" t="s">
        <v>57</v>
      </c>
      <c r="E188" s="40" t="s">
        <v>5</v>
      </c>
    </row>
    <row r="189" spans="1:5" ht="12.75">
      <c r="A189" t="s">
        <v>58</v>
      </c>
      <c r="E189" s="39" t="s">
        <v>5</v>
      </c>
    </row>
    <row r="190" spans="1:16" ht="25.5">
      <c r="A190" t="s">
        <v>50</v>
      </c>
      <c s="34" t="s">
        <v>308</v>
      </c>
      <c s="34" t="s">
        <v>5735</v>
      </c>
      <c s="35" t="s">
        <v>28</v>
      </c>
      <c s="6" t="s">
        <v>5736</v>
      </c>
      <c s="36" t="s">
        <v>93</v>
      </c>
      <c s="37">
        <v>140</v>
      </c>
      <c s="36">
        <v>0</v>
      </c>
      <c s="36">
        <f>ROUND(G190*H190,6)</f>
      </c>
      <c r="L190" s="38">
        <v>0</v>
      </c>
      <c s="32">
        <f>ROUND(ROUND(L190,2)*ROUND(G190,3),2)</f>
      </c>
      <c s="36" t="s">
        <v>184</v>
      </c>
      <c>
        <f>(M190*21)/100</f>
      </c>
      <c t="s">
        <v>28</v>
      </c>
    </row>
    <row r="191" spans="1:5" ht="25.5">
      <c r="A191" s="35" t="s">
        <v>56</v>
      </c>
      <c r="E191" s="39" t="s">
        <v>5736</v>
      </c>
    </row>
    <row r="192" spans="1:5" ht="12.75">
      <c r="A192" s="35" t="s">
        <v>57</v>
      </c>
      <c r="E192" s="40" t="s">
        <v>5</v>
      </c>
    </row>
    <row r="193" spans="1:5" ht="12.75">
      <c r="A193" t="s">
        <v>58</v>
      </c>
      <c r="E193" s="39" t="s">
        <v>5</v>
      </c>
    </row>
    <row r="194" spans="1:16" ht="25.5">
      <c r="A194" t="s">
        <v>50</v>
      </c>
      <c s="34" t="s">
        <v>311</v>
      </c>
      <c s="34" t="s">
        <v>5741</v>
      </c>
      <c s="35" t="s">
        <v>5</v>
      </c>
      <c s="6" t="s">
        <v>5742</v>
      </c>
      <c s="36" t="s">
        <v>93</v>
      </c>
      <c s="37">
        <v>140</v>
      </c>
      <c s="36">
        <v>0</v>
      </c>
      <c s="36">
        <f>ROUND(G194*H194,6)</f>
      </c>
      <c r="L194" s="38">
        <v>0</v>
      </c>
      <c s="32">
        <f>ROUND(ROUND(L194,2)*ROUND(G194,3),2)</f>
      </c>
      <c s="36" t="s">
        <v>184</v>
      </c>
      <c>
        <f>(M194*21)/100</f>
      </c>
      <c t="s">
        <v>28</v>
      </c>
    </row>
    <row r="195" spans="1:5" ht="25.5">
      <c r="A195" s="35" t="s">
        <v>56</v>
      </c>
      <c r="E195" s="39" t="s">
        <v>5742</v>
      </c>
    </row>
    <row r="196" spans="1:5" ht="12.75">
      <c r="A196" s="35" t="s">
        <v>57</v>
      </c>
      <c r="E196" s="40" t="s">
        <v>5</v>
      </c>
    </row>
    <row r="197" spans="1:5" ht="12.75">
      <c r="A197" t="s">
        <v>58</v>
      </c>
      <c r="E197" s="39" t="s">
        <v>5</v>
      </c>
    </row>
    <row r="198" spans="1:16" ht="12.75">
      <c r="A198" t="s">
        <v>50</v>
      </c>
      <c s="34" t="s">
        <v>314</v>
      </c>
      <c s="34" t="s">
        <v>5743</v>
      </c>
      <c s="35" t="s">
        <v>5</v>
      </c>
      <c s="6" t="s">
        <v>5744</v>
      </c>
      <c s="36" t="s">
        <v>93</v>
      </c>
      <c s="37">
        <v>235</v>
      </c>
      <c s="36">
        <v>0</v>
      </c>
      <c s="36">
        <f>ROUND(G198*H198,6)</f>
      </c>
      <c r="L198" s="38">
        <v>0</v>
      </c>
      <c s="32">
        <f>ROUND(ROUND(L198,2)*ROUND(G198,3),2)</f>
      </c>
      <c s="36" t="s">
        <v>55</v>
      </c>
      <c>
        <f>(M198*21)/100</f>
      </c>
      <c t="s">
        <v>28</v>
      </c>
    </row>
    <row r="199" spans="1:5" ht="12.75">
      <c r="A199" s="35" t="s">
        <v>56</v>
      </c>
      <c r="E199" s="39" t="s">
        <v>5744</v>
      </c>
    </row>
    <row r="200" spans="1:5" ht="12.75">
      <c r="A200" s="35" t="s">
        <v>57</v>
      </c>
      <c r="E200" s="40" t="s">
        <v>5</v>
      </c>
    </row>
    <row r="201" spans="1:5" ht="12.75">
      <c r="A201" t="s">
        <v>58</v>
      </c>
      <c r="E201" s="39" t="s">
        <v>5</v>
      </c>
    </row>
    <row r="202" spans="1:16" ht="12.75">
      <c r="A202" t="s">
        <v>50</v>
      </c>
      <c s="34" t="s">
        <v>317</v>
      </c>
      <c s="34" t="s">
        <v>5745</v>
      </c>
      <c s="35" t="s">
        <v>5</v>
      </c>
      <c s="6" t="s">
        <v>5746</v>
      </c>
      <c s="36" t="s">
        <v>93</v>
      </c>
      <c s="37">
        <v>385</v>
      </c>
      <c s="36">
        <v>0</v>
      </c>
      <c s="36">
        <f>ROUND(G202*H202,6)</f>
      </c>
      <c r="L202" s="38">
        <v>0</v>
      </c>
      <c s="32">
        <f>ROUND(ROUND(L202,2)*ROUND(G202,3),2)</f>
      </c>
      <c s="36" t="s">
        <v>55</v>
      </c>
      <c>
        <f>(M202*21)/100</f>
      </c>
      <c t="s">
        <v>28</v>
      </c>
    </row>
    <row r="203" spans="1:5" ht="12.75">
      <c r="A203" s="35" t="s">
        <v>56</v>
      </c>
      <c r="E203" s="39" t="s">
        <v>5746</v>
      </c>
    </row>
    <row r="204" spans="1:5" ht="12.75">
      <c r="A204" s="35" t="s">
        <v>57</v>
      </c>
      <c r="E204" s="40" t="s">
        <v>5</v>
      </c>
    </row>
    <row r="205" spans="1:5" ht="12.75">
      <c r="A205" t="s">
        <v>58</v>
      </c>
      <c r="E205" s="39" t="s">
        <v>5</v>
      </c>
    </row>
    <row r="206" spans="1:16" ht="12.75">
      <c r="A206" t="s">
        <v>50</v>
      </c>
      <c s="34" t="s">
        <v>320</v>
      </c>
      <c s="34" t="s">
        <v>5747</v>
      </c>
      <c s="35" t="s">
        <v>5</v>
      </c>
      <c s="6" t="s">
        <v>5748</v>
      </c>
      <c s="36" t="s">
        <v>93</v>
      </c>
      <c s="37">
        <v>720</v>
      </c>
      <c s="36">
        <v>0</v>
      </c>
      <c s="36">
        <f>ROUND(G206*H206,6)</f>
      </c>
      <c r="L206" s="38">
        <v>0</v>
      </c>
      <c s="32">
        <f>ROUND(ROUND(L206,2)*ROUND(G206,3),2)</f>
      </c>
      <c s="36" t="s">
        <v>55</v>
      </c>
      <c>
        <f>(M206*21)/100</f>
      </c>
      <c t="s">
        <v>28</v>
      </c>
    </row>
    <row r="207" spans="1:5" ht="12.75">
      <c r="A207" s="35" t="s">
        <v>56</v>
      </c>
      <c r="E207" s="39" t="s">
        <v>5748</v>
      </c>
    </row>
    <row r="208" spans="1:5" ht="12.75">
      <c r="A208" s="35" t="s">
        <v>57</v>
      </c>
      <c r="E208" s="40" t="s">
        <v>5</v>
      </c>
    </row>
    <row r="209" spans="1:5" ht="12.75">
      <c r="A209" t="s">
        <v>58</v>
      </c>
      <c r="E209" s="39" t="s">
        <v>5</v>
      </c>
    </row>
    <row r="210" spans="1:16" ht="12.75">
      <c r="A210" t="s">
        <v>50</v>
      </c>
      <c s="34" t="s">
        <v>323</v>
      </c>
      <c s="34" t="s">
        <v>5749</v>
      </c>
      <c s="35" t="s">
        <v>5</v>
      </c>
      <c s="6" t="s">
        <v>5750</v>
      </c>
      <c s="36" t="s">
        <v>93</v>
      </c>
      <c s="37">
        <v>238</v>
      </c>
      <c s="36">
        <v>0</v>
      </c>
      <c s="36">
        <f>ROUND(G210*H210,6)</f>
      </c>
      <c r="L210" s="38">
        <v>0</v>
      </c>
      <c s="32">
        <f>ROUND(ROUND(L210,2)*ROUND(G210,3),2)</f>
      </c>
      <c s="36" t="s">
        <v>55</v>
      </c>
      <c>
        <f>(M210*21)/100</f>
      </c>
      <c t="s">
        <v>28</v>
      </c>
    </row>
    <row r="211" spans="1:5" ht="12.75">
      <c r="A211" s="35" t="s">
        <v>56</v>
      </c>
      <c r="E211" s="39" t="s">
        <v>5750</v>
      </c>
    </row>
    <row r="212" spans="1:5" ht="12.75">
      <c r="A212" s="35" t="s">
        <v>57</v>
      </c>
      <c r="E212" s="40" t="s">
        <v>5</v>
      </c>
    </row>
    <row r="213" spans="1:5" ht="12.75">
      <c r="A213" t="s">
        <v>58</v>
      </c>
      <c r="E213" s="39" t="s">
        <v>5</v>
      </c>
    </row>
    <row r="214" spans="1:16" ht="12.75">
      <c r="A214" t="s">
        <v>50</v>
      </c>
      <c s="34" t="s">
        <v>326</v>
      </c>
      <c s="34" t="s">
        <v>5751</v>
      </c>
      <c s="35" t="s">
        <v>5</v>
      </c>
      <c s="6" t="s">
        <v>5752</v>
      </c>
      <c s="36" t="s">
        <v>93</v>
      </c>
      <c s="37">
        <v>1343</v>
      </c>
      <c s="36">
        <v>0</v>
      </c>
      <c s="36">
        <f>ROUND(G214*H214,6)</f>
      </c>
      <c r="L214" s="38">
        <v>0</v>
      </c>
      <c s="32">
        <f>ROUND(ROUND(L214,2)*ROUND(G214,3),2)</f>
      </c>
      <c s="36" t="s">
        <v>55</v>
      </c>
      <c>
        <f>(M214*21)/100</f>
      </c>
      <c t="s">
        <v>28</v>
      </c>
    </row>
    <row r="215" spans="1:5" ht="12.75">
      <c r="A215" s="35" t="s">
        <v>56</v>
      </c>
      <c r="E215" s="39" t="s">
        <v>5752</v>
      </c>
    </row>
    <row r="216" spans="1:5" ht="12.75">
      <c r="A216" s="35" t="s">
        <v>57</v>
      </c>
      <c r="E216" s="40" t="s">
        <v>5</v>
      </c>
    </row>
    <row r="217" spans="1:5" ht="12.75">
      <c r="A217" t="s">
        <v>58</v>
      </c>
      <c r="E217" s="39" t="s">
        <v>5</v>
      </c>
    </row>
    <row r="218" spans="1:16" ht="25.5">
      <c r="A218" t="s">
        <v>50</v>
      </c>
      <c s="34" t="s">
        <v>329</v>
      </c>
      <c s="34" t="s">
        <v>5753</v>
      </c>
      <c s="35" t="s">
        <v>5</v>
      </c>
      <c s="6" t="s">
        <v>5754</v>
      </c>
      <c s="36" t="s">
        <v>54</v>
      </c>
      <c s="37">
        <v>468</v>
      </c>
      <c s="36">
        <v>0</v>
      </c>
      <c s="36">
        <f>ROUND(G218*H218,6)</f>
      </c>
      <c r="L218" s="38">
        <v>0</v>
      </c>
      <c s="32">
        <f>ROUND(ROUND(L218,2)*ROUND(G218,3),2)</f>
      </c>
      <c s="36" t="s">
        <v>184</v>
      </c>
      <c>
        <f>(M218*21)/100</f>
      </c>
      <c t="s">
        <v>28</v>
      </c>
    </row>
    <row r="219" spans="1:5" ht="25.5">
      <c r="A219" s="35" t="s">
        <v>56</v>
      </c>
      <c r="E219" s="39" t="s">
        <v>5754</v>
      </c>
    </row>
    <row r="220" spans="1:5" ht="12.75">
      <c r="A220" s="35" t="s">
        <v>57</v>
      </c>
      <c r="E220" s="40" t="s">
        <v>5</v>
      </c>
    </row>
    <row r="221" spans="1:5" ht="12.75">
      <c r="A221" t="s">
        <v>58</v>
      </c>
      <c r="E221" s="39" t="s">
        <v>5</v>
      </c>
    </row>
    <row r="222" spans="1:16" ht="12.75">
      <c r="A222" t="s">
        <v>50</v>
      </c>
      <c s="34" t="s">
        <v>332</v>
      </c>
      <c s="34" t="s">
        <v>5755</v>
      </c>
      <c s="35" t="s">
        <v>5</v>
      </c>
      <c s="6" t="s">
        <v>5756</v>
      </c>
      <c s="36" t="s">
        <v>100</v>
      </c>
      <c s="37">
        <v>1</v>
      </c>
      <c s="36">
        <v>0</v>
      </c>
      <c s="36">
        <f>ROUND(G222*H222,6)</f>
      </c>
      <c r="L222" s="38">
        <v>0</v>
      </c>
      <c s="32">
        <f>ROUND(ROUND(L222,2)*ROUND(G222,3),2)</f>
      </c>
      <c s="36" t="s">
        <v>55</v>
      </c>
      <c>
        <f>(M222*21)/100</f>
      </c>
      <c t="s">
        <v>28</v>
      </c>
    </row>
    <row r="223" spans="1:5" ht="12.75">
      <c r="A223" s="35" t="s">
        <v>56</v>
      </c>
      <c r="E223" s="39" t="s">
        <v>5756</v>
      </c>
    </row>
    <row r="224" spans="1:5" ht="12.75">
      <c r="A224" s="35" t="s">
        <v>57</v>
      </c>
      <c r="E224" s="40" t="s">
        <v>5</v>
      </c>
    </row>
    <row r="225" spans="1:5" ht="12.75">
      <c r="A225" t="s">
        <v>58</v>
      </c>
      <c r="E225" s="39" t="s">
        <v>5</v>
      </c>
    </row>
    <row r="226" spans="1:16" ht="12.75">
      <c r="A226" t="s">
        <v>50</v>
      </c>
      <c s="34" t="s">
        <v>334</v>
      </c>
      <c s="34" t="s">
        <v>5757</v>
      </c>
      <c s="35" t="s">
        <v>5</v>
      </c>
      <c s="6" t="s">
        <v>5758</v>
      </c>
      <c s="36" t="s">
        <v>100</v>
      </c>
      <c s="37">
        <v>2</v>
      </c>
      <c s="36">
        <v>0</v>
      </c>
      <c s="36">
        <f>ROUND(G226*H226,6)</f>
      </c>
      <c r="L226" s="38">
        <v>0</v>
      </c>
      <c s="32">
        <f>ROUND(ROUND(L226,2)*ROUND(G226,3),2)</f>
      </c>
      <c s="36" t="s">
        <v>55</v>
      </c>
      <c>
        <f>(M226*21)/100</f>
      </c>
      <c t="s">
        <v>28</v>
      </c>
    </row>
    <row r="227" spans="1:5" ht="12.75">
      <c r="A227" s="35" t="s">
        <v>56</v>
      </c>
      <c r="E227" s="39" t="s">
        <v>5758</v>
      </c>
    </row>
    <row r="228" spans="1:5" ht="12.75">
      <c r="A228" s="35" t="s">
        <v>57</v>
      </c>
      <c r="E228" s="40" t="s">
        <v>5</v>
      </c>
    </row>
    <row r="229" spans="1:5" ht="12.75">
      <c r="A229" t="s">
        <v>58</v>
      </c>
      <c r="E229" s="39" t="s">
        <v>5</v>
      </c>
    </row>
    <row r="230" spans="1:16" ht="12.75">
      <c r="A230" t="s">
        <v>50</v>
      </c>
      <c s="34" t="s">
        <v>336</v>
      </c>
      <c s="34" t="s">
        <v>5759</v>
      </c>
      <c s="35" t="s">
        <v>5</v>
      </c>
      <c s="6" t="s">
        <v>5760</v>
      </c>
      <c s="36" t="s">
        <v>100</v>
      </c>
      <c s="37">
        <v>2</v>
      </c>
      <c s="36">
        <v>0</v>
      </c>
      <c s="36">
        <f>ROUND(G230*H230,6)</f>
      </c>
      <c r="L230" s="38">
        <v>0</v>
      </c>
      <c s="32">
        <f>ROUND(ROUND(L230,2)*ROUND(G230,3),2)</f>
      </c>
      <c s="36" t="s">
        <v>55</v>
      </c>
      <c>
        <f>(M230*21)/100</f>
      </c>
      <c t="s">
        <v>28</v>
      </c>
    </row>
    <row r="231" spans="1:5" ht="12.75">
      <c r="A231" s="35" t="s">
        <v>56</v>
      </c>
      <c r="E231" s="39" t="s">
        <v>5760</v>
      </c>
    </row>
    <row r="232" spans="1:5" ht="12.75">
      <c r="A232" s="35" t="s">
        <v>57</v>
      </c>
      <c r="E232" s="40" t="s">
        <v>5</v>
      </c>
    </row>
    <row r="233" spans="1:5" ht="12.75">
      <c r="A233" t="s">
        <v>58</v>
      </c>
      <c r="E233" s="39" t="s">
        <v>5</v>
      </c>
    </row>
    <row r="234" spans="1:16" ht="12.75">
      <c r="A234" t="s">
        <v>50</v>
      </c>
      <c s="34" t="s">
        <v>338</v>
      </c>
      <c s="34" t="s">
        <v>5761</v>
      </c>
      <c s="35" t="s">
        <v>5</v>
      </c>
      <c s="6" t="s">
        <v>796</v>
      </c>
      <c s="36" t="s">
        <v>100</v>
      </c>
      <c s="37">
        <v>1</v>
      </c>
      <c s="36">
        <v>0</v>
      </c>
      <c s="36">
        <f>ROUND(G234*H234,6)</f>
      </c>
      <c r="L234" s="38">
        <v>0</v>
      </c>
      <c s="32">
        <f>ROUND(ROUND(L234,2)*ROUND(G234,3),2)</f>
      </c>
      <c s="36" t="s">
        <v>55</v>
      </c>
      <c>
        <f>(M234*21)/100</f>
      </c>
      <c t="s">
        <v>28</v>
      </c>
    </row>
    <row r="235" spans="1:5" ht="12.75">
      <c r="A235" s="35" t="s">
        <v>56</v>
      </c>
      <c r="E235" s="39" t="s">
        <v>796</v>
      </c>
    </row>
    <row r="236" spans="1:5" ht="12.75">
      <c r="A236" s="35" t="s">
        <v>57</v>
      </c>
      <c r="E236" s="40" t="s">
        <v>5</v>
      </c>
    </row>
    <row r="237" spans="1:5" ht="12.75">
      <c r="A237" t="s">
        <v>58</v>
      </c>
      <c r="E237" s="39" t="s">
        <v>5</v>
      </c>
    </row>
    <row r="238" spans="1:16" ht="12.75">
      <c r="A238" t="s">
        <v>50</v>
      </c>
      <c s="34" t="s">
        <v>966</v>
      </c>
      <c s="34" t="s">
        <v>5762</v>
      </c>
      <c s="35" t="s">
        <v>5</v>
      </c>
      <c s="6" t="s">
        <v>5763</v>
      </c>
      <c s="36" t="s">
        <v>100</v>
      </c>
      <c s="37">
        <v>1</v>
      </c>
      <c s="36">
        <v>0</v>
      </c>
      <c s="36">
        <f>ROUND(G238*H238,6)</f>
      </c>
      <c r="L238" s="38">
        <v>0</v>
      </c>
      <c s="32">
        <f>ROUND(ROUND(L238,2)*ROUND(G238,3),2)</f>
      </c>
      <c s="36" t="s">
        <v>55</v>
      </c>
      <c>
        <f>(M238*21)/100</f>
      </c>
      <c t="s">
        <v>28</v>
      </c>
    </row>
    <row r="239" spans="1:5" ht="12.75">
      <c r="A239" s="35" t="s">
        <v>56</v>
      </c>
      <c r="E239" s="39" t="s">
        <v>5763</v>
      </c>
    </row>
    <row r="240" spans="1:5" ht="12.75">
      <c r="A240" s="35" t="s">
        <v>57</v>
      </c>
      <c r="E240" s="40" t="s">
        <v>5</v>
      </c>
    </row>
    <row r="241" spans="1:5" ht="12.75">
      <c r="A241" t="s">
        <v>58</v>
      </c>
      <c r="E241" s="39" t="s">
        <v>5</v>
      </c>
    </row>
    <row r="242" spans="1:16" ht="12.75">
      <c r="A242" t="s">
        <v>50</v>
      </c>
      <c s="34" t="s">
        <v>969</v>
      </c>
      <c s="34" t="s">
        <v>5764</v>
      </c>
      <c s="35" t="s">
        <v>5</v>
      </c>
      <c s="6" t="s">
        <v>5765</v>
      </c>
      <c s="36" t="s">
        <v>100</v>
      </c>
      <c s="37">
        <v>1</v>
      </c>
      <c s="36">
        <v>0</v>
      </c>
      <c s="36">
        <f>ROUND(G242*H242,6)</f>
      </c>
      <c r="L242" s="38">
        <v>0</v>
      </c>
      <c s="32">
        <f>ROUND(ROUND(L242,2)*ROUND(G242,3),2)</f>
      </c>
      <c s="36" t="s">
        <v>55</v>
      </c>
      <c>
        <f>(M242*21)/100</f>
      </c>
      <c t="s">
        <v>28</v>
      </c>
    </row>
    <row r="243" spans="1:5" ht="12.75">
      <c r="A243" s="35" t="s">
        <v>56</v>
      </c>
      <c r="E243" s="39" t="s">
        <v>5765</v>
      </c>
    </row>
    <row r="244" spans="1:5" ht="12.75">
      <c r="A244" s="35" t="s">
        <v>57</v>
      </c>
      <c r="E244" s="40" t="s">
        <v>5</v>
      </c>
    </row>
    <row r="245" spans="1:5" ht="12.75">
      <c r="A245" t="s">
        <v>58</v>
      </c>
      <c r="E2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COUNTIFS(L8:L1012,"=0",A8:A1012,"P")+COUNTIFS(L8:L1012,"",A8:A1012,"P")+SUM(Q8:Q1012)</f>
      </c>
    </row>
    <row r="8" spans="1:13" ht="12.75">
      <c r="A8" t="s">
        <v>45</v>
      </c>
      <c r="C8" s="28" t="s">
        <v>5768</v>
      </c>
      <c r="E8" s="30" t="s">
        <v>5767</v>
      </c>
      <c r="J8" s="29">
        <f>0+J9+J22+J123+J320+J573+J622+J779+J840+J849+J866+J875</f>
      </c>
      <c s="29">
        <f>0+K9+K22+K123+K320+K573+K622+K779+K840+K849+K866+K875</f>
      </c>
      <c s="29">
        <f>0+L9+L22+L123+L320+L573+L622+L779+L840+L849+L866+L875</f>
      </c>
      <c s="29">
        <f>0+M9+M22+M123+M320+M573+M622+M779+M840+M849+M866+M875</f>
      </c>
    </row>
    <row r="9" spans="1:13" ht="12.75">
      <c r="A9" t="s">
        <v>47</v>
      </c>
      <c r="C9" s="31" t="s">
        <v>5769</v>
      </c>
      <c r="E9" s="33" t="s">
        <v>5770</v>
      </c>
      <c r="J9" s="32">
        <f>0</f>
      </c>
      <c s="32">
        <f>0</f>
      </c>
      <c s="32">
        <f>0+L10+L14+L18</f>
      </c>
      <c s="32">
        <f>0+M10+M14+M18</f>
      </c>
    </row>
    <row r="10" spans="1:16" ht="25.5">
      <c r="A10" t="s">
        <v>50</v>
      </c>
      <c s="34" t="s">
        <v>164</v>
      </c>
      <c s="34" t="s">
        <v>5771</v>
      </c>
      <c s="35" t="s">
        <v>5</v>
      </c>
      <c s="6" t="s">
        <v>5772</v>
      </c>
      <c s="36" t="s">
        <v>54</v>
      </c>
      <c s="37">
        <v>10</v>
      </c>
      <c s="36">
        <v>0</v>
      </c>
      <c s="36">
        <f>ROUND(G10*H10,6)</f>
      </c>
      <c r="L10" s="38">
        <v>0</v>
      </c>
      <c s="32">
        <f>ROUND(ROUND(L10,2)*ROUND(G10,3),2)</f>
      </c>
      <c s="36" t="s">
        <v>184</v>
      </c>
      <c>
        <f>(M10*21)/100</f>
      </c>
      <c t="s">
        <v>28</v>
      </c>
    </row>
    <row r="11" spans="1:5" ht="25.5">
      <c r="A11" s="35" t="s">
        <v>56</v>
      </c>
      <c r="E11" s="39" t="s">
        <v>5772</v>
      </c>
    </row>
    <row r="12" spans="1:5" ht="12.75">
      <c r="A12" s="35" t="s">
        <v>57</v>
      </c>
      <c r="E12" s="40" t="s">
        <v>5</v>
      </c>
    </row>
    <row r="13" spans="1:5" ht="12.75">
      <c r="A13" t="s">
        <v>58</v>
      </c>
      <c r="E13" s="39" t="s">
        <v>5</v>
      </c>
    </row>
    <row r="14" spans="1:16" ht="25.5">
      <c r="A14" t="s">
        <v>50</v>
      </c>
      <c s="34" t="s">
        <v>166</v>
      </c>
      <c s="34" t="s">
        <v>5773</v>
      </c>
      <c s="35" t="s">
        <v>5</v>
      </c>
      <c s="6" t="s">
        <v>5774</v>
      </c>
      <c s="36" t="s">
        <v>54</v>
      </c>
      <c s="37">
        <v>19</v>
      </c>
      <c s="36">
        <v>0</v>
      </c>
      <c s="36">
        <f>ROUND(G14*H14,6)</f>
      </c>
      <c r="L14" s="38">
        <v>0</v>
      </c>
      <c s="32">
        <f>ROUND(ROUND(L14,2)*ROUND(G14,3),2)</f>
      </c>
      <c s="36" t="s">
        <v>184</v>
      </c>
      <c>
        <f>(M14*21)/100</f>
      </c>
      <c t="s">
        <v>28</v>
      </c>
    </row>
    <row r="15" spans="1:5" ht="25.5">
      <c r="A15" s="35" t="s">
        <v>56</v>
      </c>
      <c r="E15" s="39" t="s">
        <v>5774</v>
      </c>
    </row>
    <row r="16" spans="1:5" ht="12.75">
      <c r="A16" s="35" t="s">
        <v>57</v>
      </c>
      <c r="E16" s="40" t="s">
        <v>5</v>
      </c>
    </row>
    <row r="17" spans="1:5" ht="12.75">
      <c r="A17" t="s">
        <v>58</v>
      </c>
      <c r="E17" s="39" t="s">
        <v>5</v>
      </c>
    </row>
    <row r="18" spans="1:16" ht="25.5">
      <c r="A18" t="s">
        <v>50</v>
      </c>
      <c s="34" t="s">
        <v>169</v>
      </c>
      <c s="34" t="s">
        <v>5775</v>
      </c>
      <c s="35" t="s">
        <v>5</v>
      </c>
      <c s="6" t="s">
        <v>5776</v>
      </c>
      <c s="36" t="s">
        <v>54</v>
      </c>
      <c s="37">
        <v>5</v>
      </c>
      <c s="36">
        <v>0</v>
      </c>
      <c s="36">
        <f>ROUND(G18*H18,6)</f>
      </c>
      <c r="L18" s="38">
        <v>0</v>
      </c>
      <c s="32">
        <f>ROUND(ROUND(L18,2)*ROUND(G18,3),2)</f>
      </c>
      <c s="36" t="s">
        <v>184</v>
      </c>
      <c>
        <f>(M18*21)/100</f>
      </c>
      <c t="s">
        <v>28</v>
      </c>
    </row>
    <row r="19" spans="1:5" ht="25.5">
      <c r="A19" s="35" t="s">
        <v>56</v>
      </c>
      <c r="E19" s="39" t="s">
        <v>5776</v>
      </c>
    </row>
    <row r="20" spans="1:5" ht="12.75">
      <c r="A20" s="35" t="s">
        <v>57</v>
      </c>
      <c r="E20" s="40" t="s">
        <v>5</v>
      </c>
    </row>
    <row r="21" spans="1:5" ht="12.75">
      <c r="A21" t="s">
        <v>58</v>
      </c>
      <c r="E21" s="39" t="s">
        <v>5</v>
      </c>
    </row>
    <row r="22" spans="1:13" ht="12.75">
      <c r="A22" t="s">
        <v>47</v>
      </c>
      <c r="C22" s="31" t="s">
        <v>5777</v>
      </c>
      <c r="E22" s="33" t="s">
        <v>5778</v>
      </c>
      <c r="J22" s="32">
        <f>0</f>
      </c>
      <c s="32">
        <f>0</f>
      </c>
      <c s="32">
        <f>0+L23+L27+L31+L35+L39+L43+L47+L51+L55+L59+L63+L67+L71+L75+L79+L83+L87+L91+L95+L99+L103+L107+L111+L115+L119</f>
      </c>
      <c s="32">
        <f>0+M23+M27+M31+M35+M39+M43+M47+M51+M55+M59+M63+M67+M71+M75+M79+M83+M87+M91+M95+M99+M103+M107+M111+M115+M119</f>
      </c>
    </row>
    <row r="23" spans="1:16" ht="12.75">
      <c r="A23" t="s">
        <v>50</v>
      </c>
      <c s="34" t="s">
        <v>172</v>
      </c>
      <c s="34" t="s">
        <v>5779</v>
      </c>
      <c s="35" t="s">
        <v>5</v>
      </c>
      <c s="6" t="s">
        <v>5780</v>
      </c>
      <c s="36" t="s">
        <v>108</v>
      </c>
      <c s="37">
        <v>4</v>
      </c>
      <c s="36">
        <v>0</v>
      </c>
      <c s="36">
        <f>ROUND(G23*H23,6)</f>
      </c>
      <c r="L23" s="38">
        <v>0</v>
      </c>
      <c s="32">
        <f>ROUND(ROUND(L23,2)*ROUND(G23,3),2)</f>
      </c>
      <c s="36" t="s">
        <v>55</v>
      </c>
      <c>
        <f>(M23*21)/100</f>
      </c>
      <c t="s">
        <v>28</v>
      </c>
    </row>
    <row r="24" spans="1:5" ht="12.75">
      <c r="A24" s="35" t="s">
        <v>56</v>
      </c>
      <c r="E24" s="39" t="s">
        <v>5780</v>
      </c>
    </row>
    <row r="25" spans="1:5" ht="12.75">
      <c r="A25" s="35" t="s">
        <v>57</v>
      </c>
      <c r="E25" s="40" t="s">
        <v>5</v>
      </c>
    </row>
    <row r="26" spans="1:5" ht="12.75">
      <c r="A26" t="s">
        <v>58</v>
      </c>
      <c r="E26" s="39" t="s">
        <v>5</v>
      </c>
    </row>
    <row r="27" spans="1:16" ht="12.75">
      <c r="A27" t="s">
        <v>50</v>
      </c>
      <c s="34" t="s">
        <v>175</v>
      </c>
      <c s="34" t="s">
        <v>5781</v>
      </c>
      <c s="35" t="s">
        <v>5</v>
      </c>
      <c s="6" t="s">
        <v>5782</v>
      </c>
      <c s="36" t="s">
        <v>108</v>
      </c>
      <c s="37">
        <v>15</v>
      </c>
      <c s="36">
        <v>0</v>
      </c>
      <c s="36">
        <f>ROUND(G27*H27,6)</f>
      </c>
      <c r="L27" s="38">
        <v>0</v>
      </c>
      <c s="32">
        <f>ROUND(ROUND(L27,2)*ROUND(G27,3),2)</f>
      </c>
      <c s="36" t="s">
        <v>55</v>
      </c>
      <c>
        <f>(M27*21)/100</f>
      </c>
      <c t="s">
        <v>28</v>
      </c>
    </row>
    <row r="28" spans="1:5" ht="12.75">
      <c r="A28" s="35" t="s">
        <v>56</v>
      </c>
      <c r="E28" s="39" t="s">
        <v>5782</v>
      </c>
    </row>
    <row r="29" spans="1:5" ht="12.75">
      <c r="A29" s="35" t="s">
        <v>57</v>
      </c>
      <c r="E29" s="40" t="s">
        <v>5</v>
      </c>
    </row>
    <row r="30" spans="1:5" ht="12.75">
      <c r="A30" t="s">
        <v>58</v>
      </c>
      <c r="E30" s="39" t="s">
        <v>5</v>
      </c>
    </row>
    <row r="31" spans="1:16" ht="25.5">
      <c r="A31" t="s">
        <v>50</v>
      </c>
      <c s="34" t="s">
        <v>177</v>
      </c>
      <c s="34" t="s">
        <v>5783</v>
      </c>
      <c s="35" t="s">
        <v>5</v>
      </c>
      <c s="6" t="s">
        <v>5784</v>
      </c>
      <c s="36" t="s">
        <v>93</v>
      </c>
      <c s="37">
        <v>75</v>
      </c>
      <c s="36">
        <v>0</v>
      </c>
      <c s="36">
        <f>ROUND(G31*H31,6)</f>
      </c>
      <c r="L31" s="38">
        <v>0</v>
      </c>
      <c s="32">
        <f>ROUND(ROUND(L31,2)*ROUND(G31,3),2)</f>
      </c>
      <c s="36" t="s">
        <v>184</v>
      </c>
      <c>
        <f>(M31*21)/100</f>
      </c>
      <c t="s">
        <v>28</v>
      </c>
    </row>
    <row r="32" spans="1:5" ht="25.5">
      <c r="A32" s="35" t="s">
        <v>56</v>
      </c>
      <c r="E32" s="39" t="s">
        <v>5784</v>
      </c>
    </row>
    <row r="33" spans="1:5" ht="12.75">
      <c r="A33" s="35" t="s">
        <v>57</v>
      </c>
      <c r="E33" s="40" t="s">
        <v>5</v>
      </c>
    </row>
    <row r="34" spans="1:5" ht="12.75">
      <c r="A34" t="s">
        <v>58</v>
      </c>
      <c r="E34" s="39" t="s">
        <v>5</v>
      </c>
    </row>
    <row r="35" spans="1:16" ht="38.25">
      <c r="A35" t="s">
        <v>50</v>
      </c>
      <c s="34" t="s">
        <v>299</v>
      </c>
      <c s="34" t="s">
        <v>5785</v>
      </c>
      <c s="35" t="s">
        <v>5</v>
      </c>
      <c s="6" t="s">
        <v>5786</v>
      </c>
      <c s="36" t="s">
        <v>54</v>
      </c>
      <c s="37">
        <v>493</v>
      </c>
      <c s="36">
        <v>0</v>
      </c>
      <c s="36">
        <f>ROUND(G35*H35,6)</f>
      </c>
      <c r="L35" s="38">
        <v>0</v>
      </c>
      <c s="32">
        <f>ROUND(ROUND(L35,2)*ROUND(G35,3),2)</f>
      </c>
      <c s="36" t="s">
        <v>184</v>
      </c>
      <c>
        <f>(M35*21)/100</f>
      </c>
      <c t="s">
        <v>28</v>
      </c>
    </row>
    <row r="36" spans="1:5" ht="38.25">
      <c r="A36" s="35" t="s">
        <v>56</v>
      </c>
      <c r="E36" s="39" t="s">
        <v>5787</v>
      </c>
    </row>
    <row r="37" spans="1:5" ht="12.75">
      <c r="A37" s="35" t="s">
        <v>57</v>
      </c>
      <c r="E37" s="40" t="s">
        <v>5</v>
      </c>
    </row>
    <row r="38" spans="1:5" ht="12.75">
      <c r="A38" t="s">
        <v>58</v>
      </c>
      <c r="E38" s="39" t="s">
        <v>5</v>
      </c>
    </row>
    <row r="39" spans="1:16" ht="25.5">
      <c r="A39" t="s">
        <v>50</v>
      </c>
      <c s="34" t="s">
        <v>302</v>
      </c>
      <c s="34" t="s">
        <v>5788</v>
      </c>
      <c s="35" t="s">
        <v>5</v>
      </c>
      <c s="6" t="s">
        <v>5789</v>
      </c>
      <c s="36" t="s">
        <v>54</v>
      </c>
      <c s="37">
        <v>104</v>
      </c>
      <c s="36">
        <v>0</v>
      </c>
      <c s="36">
        <f>ROUND(G39*H39,6)</f>
      </c>
      <c r="L39" s="38">
        <v>0</v>
      </c>
      <c s="32">
        <f>ROUND(ROUND(L39,2)*ROUND(G39,3),2)</f>
      </c>
      <c s="36" t="s">
        <v>184</v>
      </c>
      <c>
        <f>(M39*21)/100</f>
      </c>
      <c t="s">
        <v>28</v>
      </c>
    </row>
    <row r="40" spans="1:5" ht="38.25">
      <c r="A40" s="35" t="s">
        <v>56</v>
      </c>
      <c r="E40" s="39" t="s">
        <v>5790</v>
      </c>
    </row>
    <row r="41" spans="1:5" ht="12.75">
      <c r="A41" s="35" t="s">
        <v>57</v>
      </c>
      <c r="E41" s="40" t="s">
        <v>5</v>
      </c>
    </row>
    <row r="42" spans="1:5" ht="12.75">
      <c r="A42" t="s">
        <v>58</v>
      </c>
      <c r="E42" s="39" t="s">
        <v>5</v>
      </c>
    </row>
    <row r="43" spans="1:16" ht="38.25">
      <c r="A43" t="s">
        <v>50</v>
      </c>
      <c s="34" t="s">
        <v>305</v>
      </c>
      <c s="34" t="s">
        <v>5791</v>
      </c>
      <c s="35" t="s">
        <v>5</v>
      </c>
      <c s="6" t="s">
        <v>5792</v>
      </c>
      <c s="36" t="s">
        <v>54</v>
      </c>
      <c s="37">
        <v>22</v>
      </c>
      <c s="36">
        <v>0</v>
      </c>
      <c s="36">
        <f>ROUND(G43*H43,6)</f>
      </c>
      <c r="L43" s="38">
        <v>0</v>
      </c>
      <c s="32">
        <f>ROUND(ROUND(L43,2)*ROUND(G43,3),2)</f>
      </c>
      <c s="36" t="s">
        <v>184</v>
      </c>
      <c>
        <f>(M43*21)/100</f>
      </c>
      <c t="s">
        <v>28</v>
      </c>
    </row>
    <row r="44" spans="1:5" ht="38.25">
      <c r="A44" s="35" t="s">
        <v>56</v>
      </c>
      <c r="E44" s="39" t="s">
        <v>5793</v>
      </c>
    </row>
    <row r="45" spans="1:5" ht="12.75">
      <c r="A45" s="35" t="s">
        <v>57</v>
      </c>
      <c r="E45" s="40" t="s">
        <v>5</v>
      </c>
    </row>
    <row r="46" spans="1:5" ht="12.75">
      <c r="A46" t="s">
        <v>58</v>
      </c>
      <c r="E46" s="39" t="s">
        <v>5</v>
      </c>
    </row>
    <row r="47" spans="1:16" ht="25.5">
      <c r="A47" t="s">
        <v>50</v>
      </c>
      <c s="34" t="s">
        <v>308</v>
      </c>
      <c s="34" t="s">
        <v>5794</v>
      </c>
      <c s="35" t="s">
        <v>5</v>
      </c>
      <c s="6" t="s">
        <v>5795</v>
      </c>
      <c s="36" t="s">
        <v>93</v>
      </c>
      <c s="37">
        <v>48</v>
      </c>
      <c s="36">
        <v>0</v>
      </c>
      <c s="36">
        <f>ROUND(G47*H47,6)</f>
      </c>
      <c r="L47" s="38">
        <v>0</v>
      </c>
      <c s="32">
        <f>ROUND(ROUND(L47,2)*ROUND(G47,3),2)</f>
      </c>
      <c s="36" t="s">
        <v>184</v>
      </c>
      <c>
        <f>(M47*21)/100</f>
      </c>
      <c t="s">
        <v>28</v>
      </c>
    </row>
    <row r="48" spans="1:5" ht="25.5">
      <c r="A48" s="35" t="s">
        <v>56</v>
      </c>
      <c r="E48" s="39" t="s">
        <v>5795</v>
      </c>
    </row>
    <row r="49" spans="1:5" ht="12.75">
      <c r="A49" s="35" t="s">
        <v>57</v>
      </c>
      <c r="E49" s="40" t="s">
        <v>5</v>
      </c>
    </row>
    <row r="50" spans="1:5" ht="12.75">
      <c r="A50" t="s">
        <v>58</v>
      </c>
      <c r="E50" s="39" t="s">
        <v>5</v>
      </c>
    </row>
    <row r="51" spans="1:16" ht="25.5">
      <c r="A51" t="s">
        <v>50</v>
      </c>
      <c s="34" t="s">
        <v>311</v>
      </c>
      <c s="34" t="s">
        <v>5794</v>
      </c>
      <c s="35" t="s">
        <v>51</v>
      </c>
      <c s="6" t="s">
        <v>5795</v>
      </c>
      <c s="36" t="s">
        <v>93</v>
      </c>
      <c s="37">
        <v>24</v>
      </c>
      <c s="36">
        <v>0</v>
      </c>
      <c s="36">
        <f>ROUND(G51*H51,6)</f>
      </c>
      <c r="L51" s="38">
        <v>0</v>
      </c>
      <c s="32">
        <f>ROUND(ROUND(L51,2)*ROUND(G51,3),2)</f>
      </c>
      <c s="36" t="s">
        <v>184</v>
      </c>
      <c>
        <f>(M51*21)/100</f>
      </c>
      <c t="s">
        <v>28</v>
      </c>
    </row>
    <row r="52" spans="1:5" ht="25.5">
      <c r="A52" s="35" t="s">
        <v>56</v>
      </c>
      <c r="E52" s="39" t="s">
        <v>5795</v>
      </c>
    </row>
    <row r="53" spans="1:5" ht="12.75">
      <c r="A53" s="35" t="s">
        <v>57</v>
      </c>
      <c r="E53" s="40" t="s">
        <v>5</v>
      </c>
    </row>
    <row r="54" spans="1:5" ht="12.75">
      <c r="A54" t="s">
        <v>58</v>
      </c>
      <c r="E54" s="39" t="s">
        <v>5</v>
      </c>
    </row>
    <row r="55" spans="1:16" ht="25.5">
      <c r="A55" t="s">
        <v>50</v>
      </c>
      <c s="34" t="s">
        <v>314</v>
      </c>
      <c s="34" t="s">
        <v>5796</v>
      </c>
      <c s="35" t="s">
        <v>5</v>
      </c>
      <c s="6" t="s">
        <v>5797</v>
      </c>
      <c s="36" t="s">
        <v>93</v>
      </c>
      <c s="37">
        <v>325</v>
      </c>
      <c s="36">
        <v>0</v>
      </c>
      <c s="36">
        <f>ROUND(G55*H55,6)</f>
      </c>
      <c r="L55" s="38">
        <v>0</v>
      </c>
      <c s="32">
        <f>ROUND(ROUND(L55,2)*ROUND(G55,3),2)</f>
      </c>
      <c s="36" t="s">
        <v>184</v>
      </c>
      <c>
        <f>(M55*21)/100</f>
      </c>
      <c t="s">
        <v>28</v>
      </c>
    </row>
    <row r="56" spans="1:5" ht="25.5">
      <c r="A56" s="35" t="s">
        <v>56</v>
      </c>
      <c r="E56" s="39" t="s">
        <v>5797</v>
      </c>
    </row>
    <row r="57" spans="1:5" ht="12.75">
      <c r="A57" s="35" t="s">
        <v>57</v>
      </c>
      <c r="E57" s="40" t="s">
        <v>5</v>
      </c>
    </row>
    <row r="58" spans="1:5" ht="12.75">
      <c r="A58" t="s">
        <v>58</v>
      </c>
      <c r="E58" s="39" t="s">
        <v>5</v>
      </c>
    </row>
    <row r="59" spans="1:16" ht="12.75">
      <c r="A59" t="s">
        <v>50</v>
      </c>
      <c s="34" t="s">
        <v>317</v>
      </c>
      <c s="34" t="s">
        <v>5798</v>
      </c>
      <c s="35" t="s">
        <v>5</v>
      </c>
      <c s="6" t="s">
        <v>5799</v>
      </c>
      <c s="36" t="s">
        <v>93</v>
      </c>
      <c s="37">
        <v>388</v>
      </c>
      <c s="36">
        <v>0</v>
      </c>
      <c s="36">
        <f>ROUND(G59*H59,6)</f>
      </c>
      <c r="L59" s="38">
        <v>0</v>
      </c>
      <c s="32">
        <f>ROUND(ROUND(L59,2)*ROUND(G59,3),2)</f>
      </c>
      <c s="36" t="s">
        <v>55</v>
      </c>
      <c>
        <f>(M59*21)/100</f>
      </c>
      <c t="s">
        <v>28</v>
      </c>
    </row>
    <row r="60" spans="1:5" ht="12.75">
      <c r="A60" s="35" t="s">
        <v>56</v>
      </c>
      <c r="E60" s="39" t="s">
        <v>5799</v>
      </c>
    </row>
    <row r="61" spans="1:5" ht="12.75">
      <c r="A61" s="35" t="s">
        <v>57</v>
      </c>
      <c r="E61" s="40" t="s">
        <v>5</v>
      </c>
    </row>
    <row r="62" spans="1:5" ht="12.75">
      <c r="A62" t="s">
        <v>58</v>
      </c>
      <c r="E62" s="39" t="s">
        <v>5</v>
      </c>
    </row>
    <row r="63" spans="1:16" ht="12.75">
      <c r="A63" t="s">
        <v>50</v>
      </c>
      <c s="34" t="s">
        <v>320</v>
      </c>
      <c s="34" t="s">
        <v>5800</v>
      </c>
      <c s="35" t="s">
        <v>5</v>
      </c>
      <c s="6" t="s">
        <v>5801</v>
      </c>
      <c s="36" t="s">
        <v>93</v>
      </c>
      <c s="37">
        <v>230</v>
      </c>
      <c s="36">
        <v>0</v>
      </c>
      <c s="36">
        <f>ROUND(G63*H63,6)</f>
      </c>
      <c r="L63" s="38">
        <v>0</v>
      </c>
      <c s="32">
        <f>ROUND(ROUND(L63,2)*ROUND(G63,3),2)</f>
      </c>
      <c s="36" t="s">
        <v>55</v>
      </c>
      <c>
        <f>(M63*21)/100</f>
      </c>
      <c t="s">
        <v>28</v>
      </c>
    </row>
    <row r="64" spans="1:5" ht="12.75">
      <c r="A64" s="35" t="s">
        <v>56</v>
      </c>
      <c r="E64" s="39" t="s">
        <v>5801</v>
      </c>
    </row>
    <row r="65" spans="1:5" ht="12.75">
      <c r="A65" s="35" t="s">
        <v>57</v>
      </c>
      <c r="E65" s="40" t="s">
        <v>5</v>
      </c>
    </row>
    <row r="66" spans="1:5" ht="12.75">
      <c r="A66" t="s">
        <v>58</v>
      </c>
      <c r="E66" s="39" t="s">
        <v>5</v>
      </c>
    </row>
    <row r="67" spans="1:16" ht="12.75">
      <c r="A67" t="s">
        <v>50</v>
      </c>
      <c s="34" t="s">
        <v>323</v>
      </c>
      <c s="34" t="s">
        <v>5802</v>
      </c>
      <c s="35" t="s">
        <v>5</v>
      </c>
      <c s="6" t="s">
        <v>5803</v>
      </c>
      <c s="36" t="s">
        <v>93</v>
      </c>
      <c s="37">
        <v>170</v>
      </c>
      <c s="36">
        <v>0</v>
      </c>
      <c s="36">
        <f>ROUND(G67*H67,6)</f>
      </c>
      <c r="L67" s="38">
        <v>0</v>
      </c>
      <c s="32">
        <f>ROUND(ROUND(L67,2)*ROUND(G67,3),2)</f>
      </c>
      <c s="36" t="s">
        <v>55</v>
      </c>
      <c>
        <f>(M67*21)/100</f>
      </c>
      <c t="s">
        <v>28</v>
      </c>
    </row>
    <row r="68" spans="1:5" ht="12.75">
      <c r="A68" s="35" t="s">
        <v>56</v>
      </c>
      <c r="E68" s="39" t="s">
        <v>5803</v>
      </c>
    </row>
    <row r="69" spans="1:5" ht="12.75">
      <c r="A69" s="35" t="s">
        <v>57</v>
      </c>
      <c r="E69" s="40" t="s">
        <v>5</v>
      </c>
    </row>
    <row r="70" spans="1:5" ht="12.75">
      <c r="A70" t="s">
        <v>58</v>
      </c>
      <c r="E70" s="39" t="s">
        <v>5</v>
      </c>
    </row>
    <row r="71" spans="1:16" ht="12.75">
      <c r="A71" t="s">
        <v>50</v>
      </c>
      <c s="34" t="s">
        <v>326</v>
      </c>
      <c s="34" t="s">
        <v>5804</v>
      </c>
      <c s="35" t="s">
        <v>5</v>
      </c>
      <c s="6" t="s">
        <v>5805</v>
      </c>
      <c s="36" t="s">
        <v>93</v>
      </c>
      <c s="37">
        <v>60</v>
      </c>
      <c s="36">
        <v>0</v>
      </c>
      <c s="36">
        <f>ROUND(G71*H71,6)</f>
      </c>
      <c r="L71" s="38">
        <v>0</v>
      </c>
      <c s="32">
        <f>ROUND(ROUND(L71,2)*ROUND(G71,3),2)</f>
      </c>
      <c s="36" t="s">
        <v>55</v>
      </c>
      <c>
        <f>(M71*21)/100</f>
      </c>
      <c t="s">
        <v>28</v>
      </c>
    </row>
    <row r="72" spans="1:5" ht="12.75">
      <c r="A72" s="35" t="s">
        <v>56</v>
      </c>
      <c r="E72" s="39" t="s">
        <v>5805</v>
      </c>
    </row>
    <row r="73" spans="1:5" ht="12.75">
      <c r="A73" s="35" t="s">
        <v>57</v>
      </c>
      <c r="E73" s="40" t="s">
        <v>5</v>
      </c>
    </row>
    <row r="74" spans="1:5" ht="12.75">
      <c r="A74" t="s">
        <v>58</v>
      </c>
      <c r="E74" s="39" t="s">
        <v>5</v>
      </c>
    </row>
    <row r="75" spans="1:16" ht="12.75">
      <c r="A75" t="s">
        <v>50</v>
      </c>
      <c s="34" t="s">
        <v>329</v>
      </c>
      <c s="34" t="s">
        <v>5806</v>
      </c>
      <c s="35" t="s">
        <v>5</v>
      </c>
      <c s="6" t="s">
        <v>5807</v>
      </c>
      <c s="36" t="s">
        <v>108</v>
      </c>
      <c s="37">
        <v>1515</v>
      </c>
      <c s="36">
        <v>0</v>
      </c>
      <c s="36">
        <f>ROUND(G75*H75,6)</f>
      </c>
      <c r="L75" s="38">
        <v>0</v>
      </c>
      <c s="32">
        <f>ROUND(ROUND(L75,2)*ROUND(G75,3),2)</f>
      </c>
      <c s="36" t="s">
        <v>55</v>
      </c>
      <c>
        <f>(M75*21)/100</f>
      </c>
      <c t="s">
        <v>28</v>
      </c>
    </row>
    <row r="76" spans="1:5" ht="12.75">
      <c r="A76" s="35" t="s">
        <v>56</v>
      </c>
      <c r="E76" s="39" t="s">
        <v>5807</v>
      </c>
    </row>
    <row r="77" spans="1:5" ht="12.75">
      <c r="A77" s="35" t="s">
        <v>57</v>
      </c>
      <c r="E77" s="40" t="s">
        <v>5</v>
      </c>
    </row>
    <row r="78" spans="1:5" ht="12.75">
      <c r="A78" t="s">
        <v>58</v>
      </c>
      <c r="E78" s="39" t="s">
        <v>5</v>
      </c>
    </row>
    <row r="79" spans="1:16" ht="12.75">
      <c r="A79" t="s">
        <v>50</v>
      </c>
      <c s="34" t="s">
        <v>332</v>
      </c>
      <c s="34" t="s">
        <v>5808</v>
      </c>
      <c s="35" t="s">
        <v>5</v>
      </c>
      <c s="6" t="s">
        <v>5809</v>
      </c>
      <c s="36" t="s">
        <v>108</v>
      </c>
      <c s="37">
        <v>2240</v>
      </c>
      <c s="36">
        <v>0</v>
      </c>
      <c s="36">
        <f>ROUND(G79*H79,6)</f>
      </c>
      <c r="L79" s="38">
        <v>0</v>
      </c>
      <c s="32">
        <f>ROUND(ROUND(L79,2)*ROUND(G79,3),2)</f>
      </c>
      <c s="36" t="s">
        <v>55</v>
      </c>
      <c>
        <f>(M79*21)/100</f>
      </c>
      <c t="s">
        <v>28</v>
      </c>
    </row>
    <row r="80" spans="1:5" ht="12.75">
      <c r="A80" s="35" t="s">
        <v>56</v>
      </c>
      <c r="E80" s="39" t="s">
        <v>5809</v>
      </c>
    </row>
    <row r="81" spans="1:5" ht="12.75">
      <c r="A81" s="35" t="s">
        <v>57</v>
      </c>
      <c r="E81" s="40" t="s">
        <v>5</v>
      </c>
    </row>
    <row r="82" spans="1:5" ht="12.75">
      <c r="A82" t="s">
        <v>58</v>
      </c>
      <c r="E82" s="39" t="s">
        <v>5</v>
      </c>
    </row>
    <row r="83" spans="1:16" ht="12.75">
      <c r="A83" t="s">
        <v>50</v>
      </c>
      <c s="34" t="s">
        <v>334</v>
      </c>
      <c s="34" t="s">
        <v>5810</v>
      </c>
      <c s="35" t="s">
        <v>5</v>
      </c>
      <c s="6" t="s">
        <v>5811</v>
      </c>
      <c s="36" t="s">
        <v>108</v>
      </c>
      <c s="37">
        <v>1520</v>
      </c>
      <c s="36">
        <v>0</v>
      </c>
      <c s="36">
        <f>ROUND(G83*H83,6)</f>
      </c>
      <c r="L83" s="38">
        <v>0</v>
      </c>
      <c s="32">
        <f>ROUND(ROUND(L83,2)*ROUND(G83,3),2)</f>
      </c>
      <c s="36" t="s">
        <v>55</v>
      </c>
      <c>
        <f>(M83*21)/100</f>
      </c>
      <c t="s">
        <v>28</v>
      </c>
    </row>
    <row r="84" spans="1:5" ht="12.75">
      <c r="A84" s="35" t="s">
        <v>56</v>
      </c>
      <c r="E84" s="39" t="s">
        <v>5811</v>
      </c>
    </row>
    <row r="85" spans="1:5" ht="12.75">
      <c r="A85" s="35" t="s">
        <v>57</v>
      </c>
      <c r="E85" s="40" t="s">
        <v>5</v>
      </c>
    </row>
    <row r="86" spans="1:5" ht="12.75">
      <c r="A86" t="s">
        <v>58</v>
      </c>
      <c r="E86" s="39" t="s">
        <v>5</v>
      </c>
    </row>
    <row r="87" spans="1:16" ht="12.75">
      <c r="A87" t="s">
        <v>50</v>
      </c>
      <c s="34" t="s">
        <v>4037</v>
      </c>
      <c s="34" t="s">
        <v>5812</v>
      </c>
      <c s="35" t="s">
        <v>5</v>
      </c>
      <c s="6" t="s">
        <v>5813</v>
      </c>
      <c s="36" t="s">
        <v>93</v>
      </c>
      <c s="37">
        <v>75</v>
      </c>
      <c s="36">
        <v>0</v>
      </c>
      <c s="36">
        <f>ROUND(G87*H87,6)</f>
      </c>
      <c r="L87" s="38">
        <v>0</v>
      </c>
      <c s="32">
        <f>ROUND(ROUND(L87,2)*ROUND(G87,3),2)</f>
      </c>
      <c s="36" t="s">
        <v>184</v>
      </c>
      <c>
        <f>(M87*21)/100</f>
      </c>
      <c t="s">
        <v>28</v>
      </c>
    </row>
    <row r="88" spans="1:5" ht="12.75">
      <c r="A88" s="35" t="s">
        <v>56</v>
      </c>
      <c r="E88" s="39" t="s">
        <v>5813</v>
      </c>
    </row>
    <row r="89" spans="1:5" ht="12.75">
      <c r="A89" s="35" t="s">
        <v>57</v>
      </c>
      <c r="E89" s="40" t="s">
        <v>5</v>
      </c>
    </row>
    <row r="90" spans="1:5" ht="12.75">
      <c r="A90" t="s">
        <v>58</v>
      </c>
      <c r="E90" s="39" t="s">
        <v>5</v>
      </c>
    </row>
    <row r="91" spans="1:16" ht="12.75">
      <c r="A91" t="s">
        <v>50</v>
      </c>
      <c s="34" t="s">
        <v>4041</v>
      </c>
      <c s="34" t="s">
        <v>5814</v>
      </c>
      <c s="35" t="s">
        <v>5</v>
      </c>
      <c s="6" t="s">
        <v>5815</v>
      </c>
      <c s="36" t="s">
        <v>54</v>
      </c>
      <c s="37">
        <v>995</v>
      </c>
      <c s="36">
        <v>0</v>
      </c>
      <c s="36">
        <f>ROUND(G91*H91,6)</f>
      </c>
      <c r="L91" s="38">
        <v>0</v>
      </c>
      <c s="32">
        <f>ROUND(ROUND(L91,2)*ROUND(G91,3),2)</f>
      </c>
      <c s="36" t="s">
        <v>184</v>
      </c>
      <c>
        <f>(M91*21)/100</f>
      </c>
      <c t="s">
        <v>28</v>
      </c>
    </row>
    <row r="92" spans="1:5" ht="12.75">
      <c r="A92" s="35" t="s">
        <v>56</v>
      </c>
      <c r="E92" s="39" t="s">
        <v>5815</v>
      </c>
    </row>
    <row r="93" spans="1:5" ht="12.75">
      <c r="A93" s="35" t="s">
        <v>57</v>
      </c>
      <c r="E93" s="40" t="s">
        <v>5</v>
      </c>
    </row>
    <row r="94" spans="1:5" ht="12.75">
      <c r="A94" t="s">
        <v>58</v>
      </c>
      <c r="E94" s="39" t="s">
        <v>5</v>
      </c>
    </row>
    <row r="95" spans="1:16" ht="25.5">
      <c r="A95" t="s">
        <v>50</v>
      </c>
      <c s="34" t="s">
        <v>4044</v>
      </c>
      <c s="34" t="s">
        <v>5816</v>
      </c>
      <c s="35" t="s">
        <v>5</v>
      </c>
      <c s="6" t="s">
        <v>5817</v>
      </c>
      <c s="36" t="s">
        <v>54</v>
      </c>
      <c s="37">
        <v>995</v>
      </c>
      <c s="36">
        <v>0</v>
      </c>
      <c s="36">
        <f>ROUND(G95*H95,6)</f>
      </c>
      <c r="L95" s="38">
        <v>0</v>
      </c>
      <c s="32">
        <f>ROUND(ROUND(L95,2)*ROUND(G95,3),2)</f>
      </c>
      <c s="36" t="s">
        <v>184</v>
      </c>
      <c>
        <f>(M95*21)/100</f>
      </c>
      <c t="s">
        <v>28</v>
      </c>
    </row>
    <row r="96" spans="1:5" ht="25.5">
      <c r="A96" s="35" t="s">
        <v>56</v>
      </c>
      <c r="E96" s="39" t="s">
        <v>5817</v>
      </c>
    </row>
    <row r="97" spans="1:5" ht="12.75">
      <c r="A97" s="35" t="s">
        <v>57</v>
      </c>
      <c r="E97" s="40" t="s">
        <v>5</v>
      </c>
    </row>
    <row r="98" spans="1:5" ht="12.75">
      <c r="A98" t="s">
        <v>58</v>
      </c>
      <c r="E98" s="39" t="s">
        <v>5</v>
      </c>
    </row>
    <row r="99" spans="1:16" ht="12.75">
      <c r="A99" t="s">
        <v>50</v>
      </c>
      <c s="34" t="s">
        <v>4047</v>
      </c>
      <c s="34" t="s">
        <v>5818</v>
      </c>
      <c s="35" t="s">
        <v>5</v>
      </c>
      <c s="6" t="s">
        <v>5819</v>
      </c>
      <c s="36" t="s">
        <v>54</v>
      </c>
      <c s="37">
        <v>493</v>
      </c>
      <c s="36">
        <v>0</v>
      </c>
      <c s="36">
        <f>ROUND(G99*H99,6)</f>
      </c>
      <c r="L99" s="38">
        <v>0</v>
      </c>
      <c s="32">
        <f>ROUND(ROUND(L99,2)*ROUND(G99,3),2)</f>
      </c>
      <c s="36" t="s">
        <v>184</v>
      </c>
      <c>
        <f>(M99*21)/100</f>
      </c>
      <c t="s">
        <v>28</v>
      </c>
    </row>
    <row r="100" spans="1:5" ht="12.75">
      <c r="A100" s="35" t="s">
        <v>56</v>
      </c>
      <c r="E100" s="39" t="s">
        <v>5819</v>
      </c>
    </row>
    <row r="101" spans="1:5" ht="12.75">
      <c r="A101" s="35" t="s">
        <v>57</v>
      </c>
      <c r="E101" s="40" t="s">
        <v>5</v>
      </c>
    </row>
    <row r="102" spans="1:5" ht="12.75">
      <c r="A102" t="s">
        <v>58</v>
      </c>
      <c r="E102" s="39" t="s">
        <v>5</v>
      </c>
    </row>
    <row r="103" spans="1:16" ht="12.75">
      <c r="A103" t="s">
        <v>50</v>
      </c>
      <c s="34" t="s">
        <v>4054</v>
      </c>
      <c s="34" t="s">
        <v>5820</v>
      </c>
      <c s="35" t="s">
        <v>5</v>
      </c>
      <c s="6" t="s">
        <v>5821</v>
      </c>
      <c s="36" t="s">
        <v>108</v>
      </c>
      <c s="37">
        <v>104</v>
      </c>
      <c s="36">
        <v>0</v>
      </c>
      <c s="36">
        <f>ROUND(G103*H103,6)</f>
      </c>
      <c r="L103" s="38">
        <v>0</v>
      </c>
      <c s="32">
        <f>ROUND(ROUND(L103,2)*ROUND(G103,3),2)</f>
      </c>
      <c s="36" t="s">
        <v>55</v>
      </c>
      <c>
        <f>(M103*21)/100</f>
      </c>
      <c t="s">
        <v>28</v>
      </c>
    </row>
    <row r="104" spans="1:5" ht="12.75">
      <c r="A104" s="35" t="s">
        <v>56</v>
      </c>
      <c r="E104" s="39" t="s">
        <v>5821</v>
      </c>
    </row>
    <row r="105" spans="1:5" ht="12.75">
      <c r="A105" s="35" t="s">
        <v>57</v>
      </c>
      <c r="E105" s="40" t="s">
        <v>5</v>
      </c>
    </row>
    <row r="106" spans="1:5" ht="12.75">
      <c r="A106" t="s">
        <v>58</v>
      </c>
      <c r="E106" s="39" t="s">
        <v>5</v>
      </c>
    </row>
    <row r="107" spans="1:16" ht="12.75">
      <c r="A107" t="s">
        <v>50</v>
      </c>
      <c s="34" t="s">
        <v>4057</v>
      </c>
      <c s="34" t="s">
        <v>5822</v>
      </c>
      <c s="35" t="s">
        <v>5</v>
      </c>
      <c s="6" t="s">
        <v>5823</v>
      </c>
      <c s="36" t="s">
        <v>54</v>
      </c>
      <c s="37">
        <v>22</v>
      </c>
      <c s="36">
        <v>0</v>
      </c>
      <c s="36">
        <f>ROUND(G107*H107,6)</f>
      </c>
      <c r="L107" s="38">
        <v>0</v>
      </c>
      <c s="32">
        <f>ROUND(ROUND(L107,2)*ROUND(G107,3),2)</f>
      </c>
      <c s="36" t="s">
        <v>184</v>
      </c>
      <c>
        <f>(M107*21)/100</f>
      </c>
      <c t="s">
        <v>28</v>
      </c>
    </row>
    <row r="108" spans="1:5" ht="12.75">
      <c r="A108" s="35" t="s">
        <v>56</v>
      </c>
      <c r="E108" s="39" t="s">
        <v>5823</v>
      </c>
    </row>
    <row r="109" spans="1:5" ht="12.75">
      <c r="A109" s="35" t="s">
        <v>57</v>
      </c>
      <c r="E109" s="40" t="s">
        <v>5</v>
      </c>
    </row>
    <row r="110" spans="1:5" ht="12.75">
      <c r="A110" t="s">
        <v>58</v>
      </c>
      <c r="E110" s="39" t="s">
        <v>5</v>
      </c>
    </row>
    <row r="111" spans="1:16" ht="12.75">
      <c r="A111" t="s">
        <v>50</v>
      </c>
      <c s="34" t="s">
        <v>4060</v>
      </c>
      <c s="34" t="s">
        <v>5824</v>
      </c>
      <c s="35" t="s">
        <v>5</v>
      </c>
      <c s="6" t="s">
        <v>5825</v>
      </c>
      <c s="36" t="s">
        <v>93</v>
      </c>
      <c s="37">
        <v>48</v>
      </c>
      <c s="36">
        <v>0</v>
      </c>
      <c s="36">
        <f>ROUND(G111*H111,6)</f>
      </c>
      <c r="L111" s="38">
        <v>0</v>
      </c>
      <c s="32">
        <f>ROUND(ROUND(L111,2)*ROUND(G111,3),2)</f>
      </c>
      <c s="36" t="s">
        <v>184</v>
      </c>
      <c>
        <f>(M111*21)/100</f>
      </c>
      <c t="s">
        <v>28</v>
      </c>
    </row>
    <row r="112" spans="1:5" ht="12.75">
      <c r="A112" s="35" t="s">
        <v>56</v>
      </c>
      <c r="E112" s="39" t="s">
        <v>5825</v>
      </c>
    </row>
    <row r="113" spans="1:5" ht="12.75">
      <c r="A113" s="35" t="s">
        <v>57</v>
      </c>
      <c r="E113" s="40" t="s">
        <v>5</v>
      </c>
    </row>
    <row r="114" spans="1:5" ht="12.75">
      <c r="A114" t="s">
        <v>58</v>
      </c>
      <c r="E114" s="39" t="s">
        <v>5</v>
      </c>
    </row>
    <row r="115" spans="1:16" ht="12.75">
      <c r="A115" t="s">
        <v>50</v>
      </c>
      <c s="34" t="s">
        <v>4064</v>
      </c>
      <c s="34" t="s">
        <v>5826</v>
      </c>
      <c s="35" t="s">
        <v>5</v>
      </c>
      <c s="6" t="s">
        <v>5827</v>
      </c>
      <c s="36" t="s">
        <v>93</v>
      </c>
      <c s="37">
        <v>24</v>
      </c>
      <c s="36">
        <v>0</v>
      </c>
      <c s="36">
        <f>ROUND(G115*H115,6)</f>
      </c>
      <c r="L115" s="38">
        <v>0</v>
      </c>
      <c s="32">
        <f>ROUND(ROUND(L115,2)*ROUND(G115,3),2)</f>
      </c>
      <c s="36" t="s">
        <v>184</v>
      </c>
      <c>
        <f>(M115*21)/100</f>
      </c>
      <c t="s">
        <v>28</v>
      </c>
    </row>
    <row r="116" spans="1:5" ht="12.75">
      <c r="A116" s="35" t="s">
        <v>56</v>
      </c>
      <c r="E116" s="39" t="s">
        <v>5827</v>
      </c>
    </row>
    <row r="117" spans="1:5" ht="12.75">
      <c r="A117" s="35" t="s">
        <v>57</v>
      </c>
      <c r="E117" s="40" t="s">
        <v>5</v>
      </c>
    </row>
    <row r="118" spans="1:5" ht="12.75">
      <c r="A118" t="s">
        <v>58</v>
      </c>
      <c r="E118" s="39" t="s">
        <v>5</v>
      </c>
    </row>
    <row r="119" spans="1:16" ht="12.75">
      <c r="A119" t="s">
        <v>50</v>
      </c>
      <c s="34" t="s">
        <v>4068</v>
      </c>
      <c s="34" t="s">
        <v>5828</v>
      </c>
      <c s="35" t="s">
        <v>5</v>
      </c>
      <c s="6" t="s">
        <v>5829</v>
      </c>
      <c s="36" t="s">
        <v>93</v>
      </c>
      <c s="37">
        <v>325</v>
      </c>
      <c s="36">
        <v>0</v>
      </c>
      <c s="36">
        <f>ROUND(G119*H119,6)</f>
      </c>
      <c r="L119" s="38">
        <v>0</v>
      </c>
      <c s="32">
        <f>ROUND(ROUND(L119,2)*ROUND(G119,3),2)</f>
      </c>
      <c s="36" t="s">
        <v>184</v>
      </c>
      <c>
        <f>(M119*21)/100</f>
      </c>
      <c t="s">
        <v>28</v>
      </c>
    </row>
    <row r="120" spans="1:5" ht="12.75">
      <c r="A120" s="35" t="s">
        <v>56</v>
      </c>
      <c r="E120" s="39" t="s">
        <v>5829</v>
      </c>
    </row>
    <row r="121" spans="1:5" ht="12.75">
      <c r="A121" s="35" t="s">
        <v>57</v>
      </c>
      <c r="E121" s="40" t="s">
        <v>5</v>
      </c>
    </row>
    <row r="122" spans="1:5" ht="12.75">
      <c r="A122" t="s">
        <v>58</v>
      </c>
      <c r="E122" s="39" t="s">
        <v>5</v>
      </c>
    </row>
    <row r="123" spans="1:13" ht="12.75">
      <c r="A123" t="s">
        <v>47</v>
      </c>
      <c r="C123" s="31" t="s">
        <v>5830</v>
      </c>
      <c r="E123" s="33" t="s">
        <v>5831</v>
      </c>
      <c r="J123" s="32">
        <f>0</f>
      </c>
      <c s="32">
        <f>0</f>
      </c>
      <c s="32">
        <f>0+L124+L128+L132+L136+L140+L144+L148+L152+L156+L160+L164+L168+L172+L176+L180+L184+L188+L192+L196+L200+L204+L208+L212+L216+L220+L224+L228+L232+L236+L240+L244+L248+L252+L256+L260+L264+L268+L272+L276+L280+L284+L288+L292+L296+L300+L304+L308+L312+L316</f>
      </c>
      <c s="32">
        <f>0+M124+M128+M132+M136+M140+M144+M148+M152+M156+M160+M164+M168+M172+M176+M180+M184+M188+M192+M196+M200+M204+M208+M212+M216+M220+M224+M228+M232+M236+M240+M244+M248+M252+M256+M260+M264+M268+M272+M276+M280+M284+M288+M292+M296+M300+M304+M308+M312+M316</f>
      </c>
    </row>
    <row r="124" spans="1:16" ht="25.5">
      <c r="A124" t="s">
        <v>50</v>
      </c>
      <c s="34" t="s">
        <v>978</v>
      </c>
      <c s="34" t="s">
        <v>5725</v>
      </c>
      <c s="35" t="s">
        <v>5</v>
      </c>
      <c s="6" t="s">
        <v>5726</v>
      </c>
      <c s="36" t="s">
        <v>93</v>
      </c>
      <c s="37">
        <v>165</v>
      </c>
      <c s="36">
        <v>0</v>
      </c>
      <c s="36">
        <f>ROUND(G124*H124,6)</f>
      </c>
      <c r="L124" s="38">
        <v>0</v>
      </c>
      <c s="32">
        <f>ROUND(ROUND(L124,2)*ROUND(G124,3),2)</f>
      </c>
      <c s="36" t="s">
        <v>184</v>
      </c>
      <c>
        <f>(M124*21)/100</f>
      </c>
      <c t="s">
        <v>28</v>
      </c>
    </row>
    <row r="125" spans="1:5" ht="25.5">
      <c r="A125" s="35" t="s">
        <v>56</v>
      </c>
      <c r="E125" s="39" t="s">
        <v>5726</v>
      </c>
    </row>
    <row r="126" spans="1:5" ht="12.75">
      <c r="A126" s="35" t="s">
        <v>57</v>
      </c>
      <c r="E126" s="40" t="s">
        <v>5</v>
      </c>
    </row>
    <row r="127" spans="1:5" ht="12.75">
      <c r="A127" t="s">
        <v>58</v>
      </c>
      <c r="E127" s="39" t="s">
        <v>5</v>
      </c>
    </row>
    <row r="128" spans="1:16" ht="25.5">
      <c r="A128" t="s">
        <v>50</v>
      </c>
      <c s="34" t="s">
        <v>983</v>
      </c>
      <c s="34" t="s">
        <v>5725</v>
      </c>
      <c s="35" t="s">
        <v>51</v>
      </c>
      <c s="6" t="s">
        <v>5726</v>
      </c>
      <c s="36" t="s">
        <v>93</v>
      </c>
      <c s="37">
        <v>336</v>
      </c>
      <c s="36">
        <v>0</v>
      </c>
      <c s="36">
        <f>ROUND(G128*H128,6)</f>
      </c>
      <c r="L128" s="38">
        <v>0</v>
      </c>
      <c s="32">
        <f>ROUND(ROUND(L128,2)*ROUND(G128,3),2)</f>
      </c>
      <c s="36" t="s">
        <v>184</v>
      </c>
      <c>
        <f>(M128*21)/100</f>
      </c>
      <c t="s">
        <v>28</v>
      </c>
    </row>
    <row r="129" spans="1:5" ht="25.5">
      <c r="A129" s="35" t="s">
        <v>56</v>
      </c>
      <c r="E129" s="39" t="s">
        <v>5726</v>
      </c>
    </row>
    <row r="130" spans="1:5" ht="12.75">
      <c r="A130" s="35" t="s">
        <v>57</v>
      </c>
      <c r="E130" s="40" t="s">
        <v>5</v>
      </c>
    </row>
    <row r="131" spans="1:5" ht="12.75">
      <c r="A131" t="s">
        <v>58</v>
      </c>
      <c r="E131" s="39" t="s">
        <v>5</v>
      </c>
    </row>
    <row r="132" spans="1:16" ht="25.5">
      <c r="A132" t="s">
        <v>50</v>
      </c>
      <c s="34" t="s">
        <v>998</v>
      </c>
      <c s="34" t="s">
        <v>5832</v>
      </c>
      <c s="35" t="s">
        <v>5</v>
      </c>
      <c s="6" t="s">
        <v>5833</v>
      </c>
      <c s="36" t="s">
        <v>93</v>
      </c>
      <c s="37">
        <v>52</v>
      </c>
      <c s="36">
        <v>0</v>
      </c>
      <c s="36">
        <f>ROUND(G132*H132,6)</f>
      </c>
      <c r="L132" s="38">
        <v>0</v>
      </c>
      <c s="32">
        <f>ROUND(ROUND(L132,2)*ROUND(G132,3),2)</f>
      </c>
      <c s="36" t="s">
        <v>184</v>
      </c>
      <c>
        <f>(M132*21)/100</f>
      </c>
      <c t="s">
        <v>28</v>
      </c>
    </row>
    <row r="133" spans="1:5" ht="25.5">
      <c r="A133" s="35" t="s">
        <v>56</v>
      </c>
      <c r="E133" s="39" t="s">
        <v>5833</v>
      </c>
    </row>
    <row r="134" spans="1:5" ht="12.75">
      <c r="A134" s="35" t="s">
        <v>57</v>
      </c>
      <c r="E134" s="40" t="s">
        <v>5</v>
      </c>
    </row>
    <row r="135" spans="1:5" ht="12.75">
      <c r="A135" t="s">
        <v>58</v>
      </c>
      <c r="E135" s="39" t="s">
        <v>5</v>
      </c>
    </row>
    <row r="136" spans="1:16" ht="25.5">
      <c r="A136" t="s">
        <v>50</v>
      </c>
      <c s="34" t="s">
        <v>1002</v>
      </c>
      <c s="34" t="s">
        <v>5832</v>
      </c>
      <c s="35" t="s">
        <v>51</v>
      </c>
      <c s="6" t="s">
        <v>5833</v>
      </c>
      <c s="36" t="s">
        <v>93</v>
      </c>
      <c s="37">
        <v>135</v>
      </c>
      <c s="36">
        <v>0</v>
      </c>
      <c s="36">
        <f>ROUND(G136*H136,6)</f>
      </c>
      <c r="L136" s="38">
        <v>0</v>
      </c>
      <c s="32">
        <f>ROUND(ROUND(L136,2)*ROUND(G136,3),2)</f>
      </c>
      <c s="36" t="s">
        <v>184</v>
      </c>
      <c>
        <f>(M136*21)/100</f>
      </c>
      <c t="s">
        <v>28</v>
      </c>
    </row>
    <row r="137" spans="1:5" ht="25.5">
      <c r="A137" s="35" t="s">
        <v>56</v>
      </c>
      <c r="E137" s="39" t="s">
        <v>5833</v>
      </c>
    </row>
    <row r="138" spans="1:5" ht="12.75">
      <c r="A138" s="35" t="s">
        <v>57</v>
      </c>
      <c r="E138" s="40" t="s">
        <v>5</v>
      </c>
    </row>
    <row r="139" spans="1:5" ht="12.75">
      <c r="A139" t="s">
        <v>58</v>
      </c>
      <c r="E139" s="39" t="s">
        <v>5</v>
      </c>
    </row>
    <row r="140" spans="1:16" ht="25.5">
      <c r="A140" t="s">
        <v>50</v>
      </c>
      <c s="34" t="s">
        <v>1005</v>
      </c>
      <c s="34" t="s">
        <v>5834</v>
      </c>
      <c s="35" t="s">
        <v>5</v>
      </c>
      <c s="6" t="s">
        <v>5835</v>
      </c>
      <c s="36" t="s">
        <v>93</v>
      </c>
      <c s="37">
        <v>425</v>
      </c>
      <c s="36">
        <v>0</v>
      </c>
      <c s="36">
        <f>ROUND(G140*H140,6)</f>
      </c>
      <c r="L140" s="38">
        <v>0</v>
      </c>
      <c s="32">
        <f>ROUND(ROUND(L140,2)*ROUND(G140,3),2)</f>
      </c>
      <c s="36" t="s">
        <v>184</v>
      </c>
      <c>
        <f>(M140*21)/100</f>
      </c>
      <c t="s">
        <v>28</v>
      </c>
    </row>
    <row r="141" spans="1:5" ht="25.5">
      <c r="A141" s="35" t="s">
        <v>56</v>
      </c>
      <c r="E141" s="39" t="s">
        <v>5835</v>
      </c>
    </row>
    <row r="142" spans="1:5" ht="12.75">
      <c r="A142" s="35" t="s">
        <v>57</v>
      </c>
      <c r="E142" s="40" t="s">
        <v>5</v>
      </c>
    </row>
    <row r="143" spans="1:5" ht="12.75">
      <c r="A143" t="s">
        <v>58</v>
      </c>
      <c r="E143" s="39" t="s">
        <v>5</v>
      </c>
    </row>
    <row r="144" spans="1:16" ht="25.5">
      <c r="A144" t="s">
        <v>50</v>
      </c>
      <c s="34" t="s">
        <v>1008</v>
      </c>
      <c s="34" t="s">
        <v>5836</v>
      </c>
      <c s="35" t="s">
        <v>5</v>
      </c>
      <c s="6" t="s">
        <v>5837</v>
      </c>
      <c s="36" t="s">
        <v>93</v>
      </c>
      <c s="37">
        <v>75</v>
      </c>
      <c s="36">
        <v>0</v>
      </c>
      <c s="36">
        <f>ROUND(G144*H144,6)</f>
      </c>
      <c r="L144" s="38">
        <v>0</v>
      </c>
      <c s="32">
        <f>ROUND(ROUND(L144,2)*ROUND(G144,3),2)</f>
      </c>
      <c s="36" t="s">
        <v>184</v>
      </c>
      <c>
        <f>(M144*21)/100</f>
      </c>
      <c t="s">
        <v>28</v>
      </c>
    </row>
    <row r="145" spans="1:5" ht="25.5">
      <c r="A145" s="35" t="s">
        <v>56</v>
      </c>
      <c r="E145" s="39" t="s">
        <v>5837</v>
      </c>
    </row>
    <row r="146" spans="1:5" ht="12.75">
      <c r="A146" s="35" t="s">
        <v>57</v>
      </c>
      <c r="E146" s="40" t="s">
        <v>5</v>
      </c>
    </row>
    <row r="147" spans="1:5" ht="12.75">
      <c r="A147" t="s">
        <v>58</v>
      </c>
      <c r="E147" s="39" t="s">
        <v>5</v>
      </c>
    </row>
    <row r="148" spans="1:16" ht="25.5">
      <c r="A148" t="s">
        <v>50</v>
      </c>
      <c s="34" t="s">
        <v>1012</v>
      </c>
      <c s="34" t="s">
        <v>5838</v>
      </c>
      <c s="35" t="s">
        <v>5</v>
      </c>
      <c s="6" t="s">
        <v>5839</v>
      </c>
      <c s="36" t="s">
        <v>93</v>
      </c>
      <c s="37">
        <v>286</v>
      </c>
      <c s="36">
        <v>0</v>
      </c>
      <c s="36">
        <f>ROUND(G148*H148,6)</f>
      </c>
      <c r="L148" s="38">
        <v>0</v>
      </c>
      <c s="32">
        <f>ROUND(ROUND(L148,2)*ROUND(G148,3),2)</f>
      </c>
      <c s="36" t="s">
        <v>184</v>
      </c>
      <c>
        <f>(M148*21)/100</f>
      </c>
      <c t="s">
        <v>28</v>
      </c>
    </row>
    <row r="149" spans="1:5" ht="25.5">
      <c r="A149" s="35" t="s">
        <v>56</v>
      </c>
      <c r="E149" s="39" t="s">
        <v>5839</v>
      </c>
    </row>
    <row r="150" spans="1:5" ht="12.75">
      <c r="A150" s="35" t="s">
        <v>57</v>
      </c>
      <c r="E150" s="40" t="s">
        <v>5</v>
      </c>
    </row>
    <row r="151" spans="1:5" ht="12.75">
      <c r="A151" t="s">
        <v>58</v>
      </c>
      <c r="E151" s="39" t="s">
        <v>5</v>
      </c>
    </row>
    <row r="152" spans="1:16" ht="25.5">
      <c r="A152" t="s">
        <v>50</v>
      </c>
      <c s="34" t="s">
        <v>1015</v>
      </c>
      <c s="34" t="s">
        <v>5840</v>
      </c>
      <c s="35" t="s">
        <v>5</v>
      </c>
      <c s="6" t="s">
        <v>5841</v>
      </c>
      <c s="36" t="s">
        <v>93</v>
      </c>
      <c s="37">
        <v>14</v>
      </c>
      <c s="36">
        <v>0</v>
      </c>
      <c s="36">
        <f>ROUND(G152*H152,6)</f>
      </c>
      <c r="L152" s="38">
        <v>0</v>
      </c>
      <c s="32">
        <f>ROUND(ROUND(L152,2)*ROUND(G152,3),2)</f>
      </c>
      <c s="36" t="s">
        <v>184</v>
      </c>
      <c>
        <f>(M152*21)/100</f>
      </c>
      <c t="s">
        <v>28</v>
      </c>
    </row>
    <row r="153" spans="1:5" ht="25.5">
      <c r="A153" s="35" t="s">
        <v>56</v>
      </c>
      <c r="E153" s="39" t="s">
        <v>5841</v>
      </c>
    </row>
    <row r="154" spans="1:5" ht="12.75">
      <c r="A154" s="35" t="s">
        <v>57</v>
      </c>
      <c r="E154" s="40" t="s">
        <v>5</v>
      </c>
    </row>
    <row r="155" spans="1:5" ht="12.75">
      <c r="A155" t="s">
        <v>58</v>
      </c>
      <c r="E155" s="39" t="s">
        <v>5</v>
      </c>
    </row>
    <row r="156" spans="1:16" ht="25.5">
      <c r="A156" t="s">
        <v>50</v>
      </c>
      <c s="34" t="s">
        <v>1019</v>
      </c>
      <c s="34" t="s">
        <v>5842</v>
      </c>
      <c s="35" t="s">
        <v>5</v>
      </c>
      <c s="6" t="s">
        <v>5843</v>
      </c>
      <c s="36" t="s">
        <v>93</v>
      </c>
      <c s="37">
        <v>42</v>
      </c>
      <c s="36">
        <v>0</v>
      </c>
      <c s="36">
        <f>ROUND(G156*H156,6)</f>
      </c>
      <c r="L156" s="38">
        <v>0</v>
      </c>
      <c s="32">
        <f>ROUND(ROUND(L156,2)*ROUND(G156,3),2)</f>
      </c>
      <c s="36" t="s">
        <v>184</v>
      </c>
      <c>
        <f>(M156*21)/100</f>
      </c>
      <c t="s">
        <v>28</v>
      </c>
    </row>
    <row r="157" spans="1:5" ht="25.5">
      <c r="A157" s="35" t="s">
        <v>56</v>
      </c>
      <c r="E157" s="39" t="s">
        <v>5843</v>
      </c>
    </row>
    <row r="158" spans="1:5" ht="12.75">
      <c r="A158" s="35" t="s">
        <v>57</v>
      </c>
      <c r="E158" s="40" t="s">
        <v>5</v>
      </c>
    </row>
    <row r="159" spans="1:5" ht="12.75">
      <c r="A159" t="s">
        <v>58</v>
      </c>
      <c r="E159" s="39" t="s">
        <v>5</v>
      </c>
    </row>
    <row r="160" spans="1:16" ht="25.5">
      <c r="A160" t="s">
        <v>50</v>
      </c>
      <c s="34" t="s">
        <v>1023</v>
      </c>
      <c s="34" t="s">
        <v>5844</v>
      </c>
      <c s="35" t="s">
        <v>5</v>
      </c>
      <c s="6" t="s">
        <v>5845</v>
      </c>
      <c s="36" t="s">
        <v>93</v>
      </c>
      <c s="37">
        <v>20</v>
      </c>
      <c s="36">
        <v>0</v>
      </c>
      <c s="36">
        <f>ROUND(G160*H160,6)</f>
      </c>
      <c r="L160" s="38">
        <v>0</v>
      </c>
      <c s="32">
        <f>ROUND(ROUND(L160,2)*ROUND(G160,3),2)</f>
      </c>
      <c s="36" t="s">
        <v>184</v>
      </c>
      <c>
        <f>(M160*21)/100</f>
      </c>
      <c t="s">
        <v>28</v>
      </c>
    </row>
    <row r="161" spans="1:5" ht="25.5">
      <c r="A161" s="35" t="s">
        <v>56</v>
      </c>
      <c r="E161" s="39" t="s">
        <v>5845</v>
      </c>
    </row>
    <row r="162" spans="1:5" ht="12.75">
      <c r="A162" s="35" t="s">
        <v>57</v>
      </c>
      <c r="E162" s="40" t="s">
        <v>5</v>
      </c>
    </row>
    <row r="163" spans="1:5" ht="12.75">
      <c r="A163" t="s">
        <v>58</v>
      </c>
      <c r="E163" s="39" t="s">
        <v>5</v>
      </c>
    </row>
    <row r="164" spans="1:16" ht="38.25">
      <c r="A164" t="s">
        <v>50</v>
      </c>
      <c s="34" t="s">
        <v>1028</v>
      </c>
      <c s="34" t="s">
        <v>5846</v>
      </c>
      <c s="35" t="s">
        <v>5</v>
      </c>
      <c s="6" t="s">
        <v>5847</v>
      </c>
      <c s="36" t="s">
        <v>93</v>
      </c>
      <c s="37">
        <v>86</v>
      </c>
      <c s="36">
        <v>0</v>
      </c>
      <c s="36">
        <f>ROUND(G164*H164,6)</f>
      </c>
      <c r="L164" s="38">
        <v>0</v>
      </c>
      <c s="32">
        <f>ROUND(ROUND(L164,2)*ROUND(G164,3),2)</f>
      </c>
      <c s="36" t="s">
        <v>184</v>
      </c>
      <c>
        <f>(M164*21)/100</f>
      </c>
      <c t="s">
        <v>28</v>
      </c>
    </row>
    <row r="165" spans="1:5" ht="38.25">
      <c r="A165" s="35" t="s">
        <v>56</v>
      </c>
      <c r="E165" s="39" t="s">
        <v>5848</v>
      </c>
    </row>
    <row r="166" spans="1:5" ht="12.75">
      <c r="A166" s="35" t="s">
        <v>57</v>
      </c>
      <c r="E166" s="40" t="s">
        <v>5</v>
      </c>
    </row>
    <row r="167" spans="1:5" ht="12.75">
      <c r="A167" t="s">
        <v>58</v>
      </c>
      <c r="E167" s="39" t="s">
        <v>5</v>
      </c>
    </row>
    <row r="168" spans="1:16" ht="38.25">
      <c r="A168" t="s">
        <v>50</v>
      </c>
      <c s="34" t="s">
        <v>1031</v>
      </c>
      <c s="34" t="s">
        <v>5849</v>
      </c>
      <c s="35" t="s">
        <v>5</v>
      </c>
      <c s="6" t="s">
        <v>5850</v>
      </c>
      <c s="36" t="s">
        <v>93</v>
      </c>
      <c s="37">
        <v>235</v>
      </c>
      <c s="36">
        <v>0</v>
      </c>
      <c s="36">
        <f>ROUND(G168*H168,6)</f>
      </c>
      <c r="L168" s="38">
        <v>0</v>
      </c>
      <c s="32">
        <f>ROUND(ROUND(L168,2)*ROUND(G168,3),2)</f>
      </c>
      <c s="36" t="s">
        <v>184</v>
      </c>
      <c>
        <f>(M168*21)/100</f>
      </c>
      <c t="s">
        <v>28</v>
      </c>
    </row>
    <row r="169" spans="1:5" ht="38.25">
      <c r="A169" s="35" t="s">
        <v>56</v>
      </c>
      <c r="E169" s="39" t="s">
        <v>5851</v>
      </c>
    </row>
    <row r="170" spans="1:5" ht="12.75">
      <c r="A170" s="35" t="s">
        <v>57</v>
      </c>
      <c r="E170" s="40" t="s">
        <v>5</v>
      </c>
    </row>
    <row r="171" spans="1:5" ht="12.75">
      <c r="A171" t="s">
        <v>58</v>
      </c>
      <c r="E171" s="39" t="s">
        <v>5</v>
      </c>
    </row>
    <row r="172" spans="1:16" ht="38.25">
      <c r="A172" t="s">
        <v>50</v>
      </c>
      <c s="34" t="s">
        <v>1036</v>
      </c>
      <c s="34" t="s">
        <v>5849</v>
      </c>
      <c s="35" t="s">
        <v>51</v>
      </c>
      <c s="6" t="s">
        <v>5850</v>
      </c>
      <c s="36" t="s">
        <v>93</v>
      </c>
      <c s="37">
        <v>92</v>
      </c>
      <c s="36">
        <v>0</v>
      </c>
      <c s="36">
        <f>ROUND(G172*H172,6)</f>
      </c>
      <c r="L172" s="38">
        <v>0</v>
      </c>
      <c s="32">
        <f>ROUND(ROUND(L172,2)*ROUND(G172,3),2)</f>
      </c>
      <c s="36" t="s">
        <v>184</v>
      </c>
      <c>
        <f>(M172*21)/100</f>
      </c>
      <c t="s">
        <v>28</v>
      </c>
    </row>
    <row r="173" spans="1:5" ht="38.25">
      <c r="A173" s="35" t="s">
        <v>56</v>
      </c>
      <c r="E173" s="39" t="s">
        <v>5851</v>
      </c>
    </row>
    <row r="174" spans="1:5" ht="12.75">
      <c r="A174" s="35" t="s">
        <v>57</v>
      </c>
      <c r="E174" s="40" t="s">
        <v>5</v>
      </c>
    </row>
    <row r="175" spans="1:5" ht="12.75">
      <c r="A175" t="s">
        <v>58</v>
      </c>
      <c r="E175" s="39" t="s">
        <v>5</v>
      </c>
    </row>
    <row r="176" spans="1:16" ht="38.25">
      <c r="A176" t="s">
        <v>50</v>
      </c>
      <c s="34" t="s">
        <v>1040</v>
      </c>
      <c s="34" t="s">
        <v>5849</v>
      </c>
      <c s="35" t="s">
        <v>28</v>
      </c>
      <c s="6" t="s">
        <v>5850</v>
      </c>
      <c s="36" t="s">
        <v>93</v>
      </c>
      <c s="37">
        <v>430</v>
      </c>
      <c s="36">
        <v>0</v>
      </c>
      <c s="36">
        <f>ROUND(G176*H176,6)</f>
      </c>
      <c r="L176" s="38">
        <v>0</v>
      </c>
      <c s="32">
        <f>ROUND(ROUND(L176,2)*ROUND(G176,3),2)</f>
      </c>
      <c s="36" t="s">
        <v>184</v>
      </c>
      <c>
        <f>(M176*21)/100</f>
      </c>
      <c t="s">
        <v>28</v>
      </c>
    </row>
    <row r="177" spans="1:5" ht="38.25">
      <c r="A177" s="35" t="s">
        <v>56</v>
      </c>
      <c r="E177" s="39" t="s">
        <v>5851</v>
      </c>
    </row>
    <row r="178" spans="1:5" ht="12.75">
      <c r="A178" s="35" t="s">
        <v>57</v>
      </c>
      <c r="E178" s="40" t="s">
        <v>5</v>
      </c>
    </row>
    <row r="179" spans="1:5" ht="12.75">
      <c r="A179" t="s">
        <v>58</v>
      </c>
      <c r="E179" s="39" t="s">
        <v>5</v>
      </c>
    </row>
    <row r="180" spans="1:16" ht="38.25">
      <c r="A180" t="s">
        <v>50</v>
      </c>
      <c s="34" t="s">
        <v>1044</v>
      </c>
      <c s="34" t="s">
        <v>5852</v>
      </c>
      <c s="35" t="s">
        <v>5</v>
      </c>
      <c s="6" t="s">
        <v>5853</v>
      </c>
      <c s="36" t="s">
        <v>93</v>
      </c>
      <c s="37">
        <v>165</v>
      </c>
      <c s="36">
        <v>0</v>
      </c>
      <c s="36">
        <f>ROUND(G180*H180,6)</f>
      </c>
      <c r="L180" s="38">
        <v>0</v>
      </c>
      <c s="32">
        <f>ROUND(ROUND(L180,2)*ROUND(G180,3),2)</f>
      </c>
      <c s="36" t="s">
        <v>184</v>
      </c>
      <c>
        <f>(M180*21)/100</f>
      </c>
      <c t="s">
        <v>28</v>
      </c>
    </row>
    <row r="181" spans="1:5" ht="38.25">
      <c r="A181" s="35" t="s">
        <v>56</v>
      </c>
      <c r="E181" s="39" t="s">
        <v>5854</v>
      </c>
    </row>
    <row r="182" spans="1:5" ht="12.75">
      <c r="A182" s="35" t="s">
        <v>57</v>
      </c>
      <c r="E182" s="40" t="s">
        <v>5</v>
      </c>
    </row>
    <row r="183" spans="1:5" ht="12.75">
      <c r="A183" t="s">
        <v>58</v>
      </c>
      <c r="E183" s="39" t="s">
        <v>5</v>
      </c>
    </row>
    <row r="184" spans="1:16" ht="25.5">
      <c r="A184" t="s">
        <v>50</v>
      </c>
      <c s="34" t="s">
        <v>1048</v>
      </c>
      <c s="34" t="s">
        <v>5753</v>
      </c>
      <c s="35" t="s">
        <v>5</v>
      </c>
      <c s="6" t="s">
        <v>5754</v>
      </c>
      <c s="36" t="s">
        <v>54</v>
      </c>
      <c s="37">
        <v>1223</v>
      </c>
      <c s="36">
        <v>0</v>
      </c>
      <c s="36">
        <f>ROUND(G184*H184,6)</f>
      </c>
      <c r="L184" s="38">
        <v>0</v>
      </c>
      <c s="32">
        <f>ROUND(ROUND(L184,2)*ROUND(G184,3),2)</f>
      </c>
      <c s="36" t="s">
        <v>184</v>
      </c>
      <c>
        <f>(M184*21)/100</f>
      </c>
      <c t="s">
        <v>28</v>
      </c>
    </row>
    <row r="185" spans="1:5" ht="25.5">
      <c r="A185" s="35" t="s">
        <v>56</v>
      </c>
      <c r="E185" s="39" t="s">
        <v>5754</v>
      </c>
    </row>
    <row r="186" spans="1:5" ht="12.75">
      <c r="A186" s="35" t="s">
        <v>57</v>
      </c>
      <c r="E186" s="40" t="s">
        <v>5</v>
      </c>
    </row>
    <row r="187" spans="1:5" ht="12.75">
      <c r="A187" t="s">
        <v>58</v>
      </c>
      <c r="E187" s="39" t="s">
        <v>5</v>
      </c>
    </row>
    <row r="188" spans="1:16" ht="25.5">
      <c r="A188" t="s">
        <v>50</v>
      </c>
      <c s="34" t="s">
        <v>1051</v>
      </c>
      <c s="34" t="s">
        <v>5855</v>
      </c>
      <c s="35" t="s">
        <v>5</v>
      </c>
      <c s="6" t="s">
        <v>5856</v>
      </c>
      <c s="36" t="s">
        <v>54</v>
      </c>
      <c s="37">
        <v>64</v>
      </c>
      <c s="36">
        <v>0</v>
      </c>
      <c s="36">
        <f>ROUND(G188*H188,6)</f>
      </c>
      <c r="L188" s="38">
        <v>0</v>
      </c>
      <c s="32">
        <f>ROUND(ROUND(L188,2)*ROUND(G188,3),2)</f>
      </c>
      <c s="36" t="s">
        <v>184</v>
      </c>
      <c>
        <f>(M188*21)/100</f>
      </c>
      <c t="s">
        <v>28</v>
      </c>
    </row>
    <row r="189" spans="1:5" ht="25.5">
      <c r="A189" s="35" t="s">
        <v>56</v>
      </c>
      <c r="E189" s="39" t="s">
        <v>5856</v>
      </c>
    </row>
    <row r="190" spans="1:5" ht="12.75">
      <c r="A190" s="35" t="s">
        <v>57</v>
      </c>
      <c r="E190" s="40" t="s">
        <v>5</v>
      </c>
    </row>
    <row r="191" spans="1:5" ht="12.75">
      <c r="A191" t="s">
        <v>58</v>
      </c>
      <c r="E191" s="39" t="s">
        <v>5</v>
      </c>
    </row>
    <row r="192" spans="1:16" ht="25.5">
      <c r="A192" t="s">
        <v>50</v>
      </c>
      <c s="34" t="s">
        <v>1054</v>
      </c>
      <c s="34" t="s">
        <v>5857</v>
      </c>
      <c s="35" t="s">
        <v>5</v>
      </c>
      <c s="6" t="s">
        <v>5858</v>
      </c>
      <c s="36" t="s">
        <v>54</v>
      </c>
      <c s="37">
        <v>214</v>
      </c>
      <c s="36">
        <v>0</v>
      </c>
      <c s="36">
        <f>ROUND(G192*H192,6)</f>
      </c>
      <c r="L192" s="38">
        <v>0</v>
      </c>
      <c s="32">
        <f>ROUND(ROUND(L192,2)*ROUND(G192,3),2)</f>
      </c>
      <c s="36" t="s">
        <v>184</v>
      </c>
      <c>
        <f>(M192*21)/100</f>
      </c>
      <c t="s">
        <v>28</v>
      </c>
    </row>
    <row r="193" spans="1:5" ht="25.5">
      <c r="A193" s="35" t="s">
        <v>56</v>
      </c>
      <c r="E193" s="39" t="s">
        <v>5858</v>
      </c>
    </row>
    <row r="194" spans="1:5" ht="12.75">
      <c r="A194" s="35" t="s">
        <v>57</v>
      </c>
      <c r="E194" s="40" t="s">
        <v>5</v>
      </c>
    </row>
    <row r="195" spans="1:5" ht="12.75">
      <c r="A195" t="s">
        <v>58</v>
      </c>
      <c r="E195" s="39" t="s">
        <v>5</v>
      </c>
    </row>
    <row r="196" spans="1:16" ht="25.5">
      <c r="A196" t="s">
        <v>50</v>
      </c>
      <c s="34" t="s">
        <v>1057</v>
      </c>
      <c s="34" t="s">
        <v>5859</v>
      </c>
      <c s="35" t="s">
        <v>5</v>
      </c>
      <c s="6" t="s">
        <v>5860</v>
      </c>
      <c s="36" t="s">
        <v>54</v>
      </c>
      <c s="37">
        <v>8</v>
      </c>
      <c s="36">
        <v>0</v>
      </c>
      <c s="36">
        <f>ROUND(G196*H196,6)</f>
      </c>
      <c r="L196" s="38">
        <v>0</v>
      </c>
      <c s="32">
        <f>ROUND(ROUND(L196,2)*ROUND(G196,3),2)</f>
      </c>
      <c s="36" t="s">
        <v>184</v>
      </c>
      <c>
        <f>(M196*21)/100</f>
      </c>
      <c t="s">
        <v>28</v>
      </c>
    </row>
    <row r="197" spans="1:5" ht="25.5">
      <c r="A197" s="35" t="s">
        <v>56</v>
      </c>
      <c r="E197" s="39" t="s">
        <v>5860</v>
      </c>
    </row>
    <row r="198" spans="1:5" ht="12.75">
      <c r="A198" s="35" t="s">
        <v>57</v>
      </c>
      <c r="E198" s="40" t="s">
        <v>5</v>
      </c>
    </row>
    <row r="199" spans="1:5" ht="12.75">
      <c r="A199" t="s">
        <v>58</v>
      </c>
      <c r="E199" s="39" t="s">
        <v>5</v>
      </c>
    </row>
    <row r="200" spans="1:16" ht="25.5">
      <c r="A200" t="s">
        <v>50</v>
      </c>
      <c s="34" t="s">
        <v>1060</v>
      </c>
      <c s="34" t="s">
        <v>5861</v>
      </c>
      <c s="35" t="s">
        <v>5</v>
      </c>
      <c s="6" t="s">
        <v>5862</v>
      </c>
      <c s="36" t="s">
        <v>54</v>
      </c>
      <c s="37">
        <v>8</v>
      </c>
      <c s="36">
        <v>0</v>
      </c>
      <c s="36">
        <f>ROUND(G200*H200,6)</f>
      </c>
      <c r="L200" s="38">
        <v>0</v>
      </c>
      <c s="32">
        <f>ROUND(ROUND(L200,2)*ROUND(G200,3),2)</f>
      </c>
      <c s="36" t="s">
        <v>184</v>
      </c>
      <c>
        <f>(M200*21)/100</f>
      </c>
      <c t="s">
        <v>28</v>
      </c>
    </row>
    <row r="201" spans="1:5" ht="25.5">
      <c r="A201" s="35" t="s">
        <v>56</v>
      </c>
      <c r="E201" s="39" t="s">
        <v>5862</v>
      </c>
    </row>
    <row r="202" spans="1:5" ht="12.75">
      <c r="A202" s="35" t="s">
        <v>57</v>
      </c>
      <c r="E202" s="40" t="s">
        <v>5</v>
      </c>
    </row>
    <row r="203" spans="1:5" ht="12.75">
      <c r="A203" t="s">
        <v>58</v>
      </c>
      <c r="E203" s="39" t="s">
        <v>5</v>
      </c>
    </row>
    <row r="204" spans="1:16" ht="25.5">
      <c r="A204" t="s">
        <v>50</v>
      </c>
      <c s="34" t="s">
        <v>1064</v>
      </c>
      <c s="34" t="s">
        <v>5863</v>
      </c>
      <c s="35" t="s">
        <v>5</v>
      </c>
      <c s="6" t="s">
        <v>5864</v>
      </c>
      <c s="36" t="s">
        <v>54</v>
      </c>
      <c s="37">
        <v>2</v>
      </c>
      <c s="36">
        <v>0</v>
      </c>
      <c s="36">
        <f>ROUND(G204*H204,6)</f>
      </c>
      <c r="L204" s="38">
        <v>0</v>
      </c>
      <c s="32">
        <f>ROUND(ROUND(L204,2)*ROUND(G204,3),2)</f>
      </c>
      <c s="36" t="s">
        <v>184</v>
      </c>
      <c>
        <f>(M204*21)/100</f>
      </c>
      <c t="s">
        <v>28</v>
      </c>
    </row>
    <row r="205" spans="1:5" ht="25.5">
      <c r="A205" s="35" t="s">
        <v>56</v>
      </c>
      <c r="E205" s="39" t="s">
        <v>5864</v>
      </c>
    </row>
    <row r="206" spans="1:5" ht="12.75">
      <c r="A206" s="35" t="s">
        <v>57</v>
      </c>
      <c r="E206" s="40" t="s">
        <v>5</v>
      </c>
    </row>
    <row r="207" spans="1:5" ht="12.75">
      <c r="A207" t="s">
        <v>58</v>
      </c>
      <c r="E207" s="39" t="s">
        <v>5</v>
      </c>
    </row>
    <row r="208" spans="1:16" ht="25.5">
      <c r="A208" t="s">
        <v>50</v>
      </c>
      <c s="34" t="s">
        <v>1067</v>
      </c>
      <c s="34" t="s">
        <v>5865</v>
      </c>
      <c s="35" t="s">
        <v>5</v>
      </c>
      <c s="6" t="s">
        <v>5866</v>
      </c>
      <c s="36" t="s">
        <v>54</v>
      </c>
      <c s="37">
        <v>6</v>
      </c>
      <c s="36">
        <v>0</v>
      </c>
      <c s="36">
        <f>ROUND(G208*H208,6)</f>
      </c>
      <c r="L208" s="38">
        <v>0</v>
      </c>
      <c s="32">
        <f>ROUND(ROUND(L208,2)*ROUND(G208,3),2)</f>
      </c>
      <c s="36" t="s">
        <v>184</v>
      </c>
      <c>
        <f>(M208*21)/100</f>
      </c>
      <c t="s">
        <v>28</v>
      </c>
    </row>
    <row r="209" spans="1:5" ht="25.5">
      <c r="A209" s="35" t="s">
        <v>56</v>
      </c>
      <c r="E209" s="39" t="s">
        <v>5866</v>
      </c>
    </row>
    <row r="210" spans="1:5" ht="12.75">
      <c r="A210" s="35" t="s">
        <v>57</v>
      </c>
      <c r="E210" s="40" t="s">
        <v>5</v>
      </c>
    </row>
    <row r="211" spans="1:5" ht="12.75">
      <c r="A211" t="s">
        <v>58</v>
      </c>
      <c r="E211" s="39" t="s">
        <v>5</v>
      </c>
    </row>
    <row r="212" spans="1:16" ht="25.5">
      <c r="A212" t="s">
        <v>50</v>
      </c>
      <c s="34" t="s">
        <v>1070</v>
      </c>
      <c s="34" t="s">
        <v>5867</v>
      </c>
      <c s="35" t="s">
        <v>5</v>
      </c>
      <c s="6" t="s">
        <v>5868</v>
      </c>
      <c s="36" t="s">
        <v>54</v>
      </c>
      <c s="37">
        <v>6</v>
      </c>
      <c s="36">
        <v>0</v>
      </c>
      <c s="36">
        <f>ROUND(G212*H212,6)</f>
      </c>
      <c r="L212" s="38">
        <v>0</v>
      </c>
      <c s="32">
        <f>ROUND(ROUND(L212,2)*ROUND(G212,3),2)</f>
      </c>
      <c s="36" t="s">
        <v>184</v>
      </c>
      <c>
        <f>(M212*21)/100</f>
      </c>
      <c t="s">
        <v>28</v>
      </c>
    </row>
    <row r="213" spans="1:5" ht="25.5">
      <c r="A213" s="35" t="s">
        <v>56</v>
      </c>
      <c r="E213" s="39" t="s">
        <v>5868</v>
      </c>
    </row>
    <row r="214" spans="1:5" ht="12.75">
      <c r="A214" s="35" t="s">
        <v>57</v>
      </c>
      <c r="E214" s="40" t="s">
        <v>5</v>
      </c>
    </row>
    <row r="215" spans="1:5" ht="12.75">
      <c r="A215" t="s">
        <v>58</v>
      </c>
      <c r="E215" s="39" t="s">
        <v>5</v>
      </c>
    </row>
    <row r="216" spans="1:16" ht="25.5">
      <c r="A216" t="s">
        <v>50</v>
      </c>
      <c s="34" t="s">
        <v>1074</v>
      </c>
      <c s="34" t="s">
        <v>5869</v>
      </c>
      <c s="35" t="s">
        <v>5</v>
      </c>
      <c s="6" t="s">
        <v>5870</v>
      </c>
      <c s="36" t="s">
        <v>54</v>
      </c>
      <c s="37">
        <v>18</v>
      </c>
      <c s="36">
        <v>0</v>
      </c>
      <c s="36">
        <f>ROUND(G216*H216,6)</f>
      </c>
      <c r="L216" s="38">
        <v>0</v>
      </c>
      <c s="32">
        <f>ROUND(ROUND(L216,2)*ROUND(G216,3),2)</f>
      </c>
      <c s="36" t="s">
        <v>184</v>
      </c>
      <c>
        <f>(M216*21)/100</f>
      </c>
      <c t="s">
        <v>28</v>
      </c>
    </row>
    <row r="217" spans="1:5" ht="25.5">
      <c r="A217" s="35" t="s">
        <v>56</v>
      </c>
      <c r="E217" s="39" t="s">
        <v>5870</v>
      </c>
    </row>
    <row r="218" spans="1:5" ht="12.75">
      <c r="A218" s="35" t="s">
        <v>57</v>
      </c>
      <c r="E218" s="40" t="s">
        <v>5</v>
      </c>
    </row>
    <row r="219" spans="1:5" ht="12.75">
      <c r="A219" t="s">
        <v>58</v>
      </c>
      <c r="E219" s="39" t="s">
        <v>5</v>
      </c>
    </row>
    <row r="220" spans="1:16" ht="12.75">
      <c r="A220" t="s">
        <v>50</v>
      </c>
      <c s="34" t="s">
        <v>3956</v>
      </c>
      <c s="34" t="s">
        <v>5723</v>
      </c>
      <c s="35" t="s">
        <v>5</v>
      </c>
      <c s="6" t="s">
        <v>5724</v>
      </c>
      <c s="36" t="s">
        <v>93</v>
      </c>
      <c s="37">
        <v>2395</v>
      </c>
      <c s="36">
        <v>0</v>
      </c>
      <c s="36">
        <f>ROUND(G220*H220,6)</f>
      </c>
      <c r="L220" s="38">
        <v>0</v>
      </c>
      <c s="32">
        <f>ROUND(ROUND(L220,2)*ROUND(G220,3),2)</f>
      </c>
      <c s="36" t="s">
        <v>184</v>
      </c>
      <c>
        <f>(M220*21)/100</f>
      </c>
      <c t="s">
        <v>28</v>
      </c>
    </row>
    <row r="221" spans="1:5" ht="12.75">
      <c r="A221" s="35" t="s">
        <v>56</v>
      </c>
      <c r="E221" s="39" t="s">
        <v>5724</v>
      </c>
    </row>
    <row r="222" spans="1:5" ht="12.75">
      <c r="A222" s="35" t="s">
        <v>57</v>
      </c>
      <c r="E222" s="40" t="s">
        <v>5</v>
      </c>
    </row>
    <row r="223" spans="1:5" ht="12.75">
      <c r="A223" t="s">
        <v>58</v>
      </c>
      <c r="E223" s="39" t="s">
        <v>5</v>
      </c>
    </row>
    <row r="224" spans="1:16" ht="25.5">
      <c r="A224" t="s">
        <v>50</v>
      </c>
      <c s="34" t="s">
        <v>3961</v>
      </c>
      <c s="34" t="s">
        <v>5721</v>
      </c>
      <c s="35" t="s">
        <v>5</v>
      </c>
      <c s="6" t="s">
        <v>5722</v>
      </c>
      <c s="36" t="s">
        <v>93</v>
      </c>
      <c s="37">
        <v>2395</v>
      </c>
      <c s="36">
        <v>0</v>
      </c>
      <c s="36">
        <f>ROUND(G224*H224,6)</f>
      </c>
      <c r="L224" s="38">
        <v>0</v>
      </c>
      <c s="32">
        <f>ROUND(ROUND(L224,2)*ROUND(G224,3),2)</f>
      </c>
      <c s="36" t="s">
        <v>184</v>
      </c>
      <c>
        <f>(M224*21)/100</f>
      </c>
      <c t="s">
        <v>28</v>
      </c>
    </row>
    <row r="225" spans="1:5" ht="25.5">
      <c r="A225" s="35" t="s">
        <v>56</v>
      </c>
      <c r="E225" s="39" t="s">
        <v>5722</v>
      </c>
    </row>
    <row r="226" spans="1:5" ht="12.75">
      <c r="A226" s="35" t="s">
        <v>57</v>
      </c>
      <c r="E226" s="40" t="s">
        <v>5</v>
      </c>
    </row>
    <row r="227" spans="1:5" ht="12.75">
      <c r="A227" t="s">
        <v>58</v>
      </c>
      <c r="E227" s="39" t="s">
        <v>5</v>
      </c>
    </row>
    <row r="228" spans="1:16" ht="25.5">
      <c r="A228" t="s">
        <v>50</v>
      </c>
      <c s="34" t="s">
        <v>3964</v>
      </c>
      <c s="34" t="s">
        <v>5721</v>
      </c>
      <c s="35" t="s">
        <v>51</v>
      </c>
      <c s="6" t="s">
        <v>5722</v>
      </c>
      <c s="36" t="s">
        <v>93</v>
      </c>
      <c s="37">
        <v>4120</v>
      </c>
      <c s="36">
        <v>0</v>
      </c>
      <c s="36">
        <f>ROUND(G228*H228,6)</f>
      </c>
      <c r="L228" s="38">
        <v>0</v>
      </c>
      <c s="32">
        <f>ROUND(ROUND(L228,2)*ROUND(G228,3),2)</f>
      </c>
      <c s="36" t="s">
        <v>184</v>
      </c>
      <c>
        <f>(M228*21)/100</f>
      </c>
      <c t="s">
        <v>28</v>
      </c>
    </row>
    <row r="229" spans="1:5" ht="25.5">
      <c r="A229" s="35" t="s">
        <v>56</v>
      </c>
      <c r="E229" s="39" t="s">
        <v>5722</v>
      </c>
    </row>
    <row r="230" spans="1:5" ht="12.75">
      <c r="A230" s="35" t="s">
        <v>57</v>
      </c>
      <c r="E230" s="40" t="s">
        <v>5</v>
      </c>
    </row>
    <row r="231" spans="1:5" ht="12.75">
      <c r="A231" t="s">
        <v>58</v>
      </c>
      <c r="E231" s="39" t="s">
        <v>5</v>
      </c>
    </row>
    <row r="232" spans="1:16" ht="12.75">
      <c r="A232" t="s">
        <v>50</v>
      </c>
      <c s="34" t="s">
        <v>3967</v>
      </c>
      <c s="34" t="s">
        <v>5723</v>
      </c>
      <c s="35" t="s">
        <v>51</v>
      </c>
      <c s="6" t="s">
        <v>5724</v>
      </c>
      <c s="36" t="s">
        <v>93</v>
      </c>
      <c s="37">
        <v>4120</v>
      </c>
      <c s="36">
        <v>0</v>
      </c>
      <c s="36">
        <f>ROUND(G232*H232,6)</f>
      </c>
      <c r="L232" s="38">
        <v>0</v>
      </c>
      <c s="32">
        <f>ROUND(ROUND(L232,2)*ROUND(G232,3),2)</f>
      </c>
      <c s="36" t="s">
        <v>184</v>
      </c>
      <c>
        <f>(M232*21)/100</f>
      </c>
      <c t="s">
        <v>28</v>
      </c>
    </row>
    <row r="233" spans="1:5" ht="12.75">
      <c r="A233" s="35" t="s">
        <v>56</v>
      </c>
      <c r="E233" s="39" t="s">
        <v>5724</v>
      </c>
    </row>
    <row r="234" spans="1:5" ht="12.75">
      <c r="A234" s="35" t="s">
        <v>57</v>
      </c>
      <c r="E234" s="40" t="s">
        <v>5</v>
      </c>
    </row>
    <row r="235" spans="1:5" ht="12.75">
      <c r="A235" t="s">
        <v>58</v>
      </c>
      <c r="E235" s="39" t="s">
        <v>5</v>
      </c>
    </row>
    <row r="236" spans="1:16" ht="25.5">
      <c r="A236" t="s">
        <v>50</v>
      </c>
      <c s="34" t="s">
        <v>3970</v>
      </c>
      <c s="34" t="s">
        <v>5721</v>
      </c>
      <c s="35" t="s">
        <v>28</v>
      </c>
      <c s="6" t="s">
        <v>5722</v>
      </c>
      <c s="36" t="s">
        <v>93</v>
      </c>
      <c s="37">
        <v>4720</v>
      </c>
      <c s="36">
        <v>0</v>
      </c>
      <c s="36">
        <f>ROUND(G236*H236,6)</f>
      </c>
      <c r="L236" s="38">
        <v>0</v>
      </c>
      <c s="32">
        <f>ROUND(ROUND(L236,2)*ROUND(G236,3),2)</f>
      </c>
      <c s="36" t="s">
        <v>184</v>
      </c>
      <c>
        <f>(M236*21)/100</f>
      </c>
      <c t="s">
        <v>28</v>
      </c>
    </row>
    <row r="237" spans="1:5" ht="25.5">
      <c r="A237" s="35" t="s">
        <v>56</v>
      </c>
      <c r="E237" s="39" t="s">
        <v>5722</v>
      </c>
    </row>
    <row r="238" spans="1:5" ht="12.75">
      <c r="A238" s="35" t="s">
        <v>57</v>
      </c>
      <c r="E238" s="40" t="s">
        <v>5</v>
      </c>
    </row>
    <row r="239" spans="1:5" ht="12.75">
      <c r="A239" t="s">
        <v>58</v>
      </c>
      <c r="E239" s="39" t="s">
        <v>5</v>
      </c>
    </row>
    <row r="240" spans="1:16" ht="12.75">
      <c r="A240" t="s">
        <v>50</v>
      </c>
      <c s="34" t="s">
        <v>3974</v>
      </c>
      <c s="34" t="s">
        <v>5871</v>
      </c>
      <c s="35" t="s">
        <v>5</v>
      </c>
      <c s="6" t="s">
        <v>5872</v>
      </c>
      <c s="36" t="s">
        <v>93</v>
      </c>
      <c s="37">
        <v>4720</v>
      </c>
      <c s="36">
        <v>0</v>
      </c>
      <c s="36">
        <f>ROUND(G240*H240,6)</f>
      </c>
      <c r="L240" s="38">
        <v>0</v>
      </c>
      <c s="32">
        <f>ROUND(ROUND(L240,2)*ROUND(G240,3),2)</f>
      </c>
      <c s="36" t="s">
        <v>184</v>
      </c>
      <c>
        <f>(M240*21)/100</f>
      </c>
      <c t="s">
        <v>28</v>
      </c>
    </row>
    <row r="241" spans="1:5" ht="12.75">
      <c r="A241" s="35" t="s">
        <v>56</v>
      </c>
      <c r="E241" s="39" t="s">
        <v>5872</v>
      </c>
    </row>
    <row r="242" spans="1:5" ht="12.75">
      <c r="A242" s="35" t="s">
        <v>57</v>
      </c>
      <c r="E242" s="40" t="s">
        <v>5</v>
      </c>
    </row>
    <row r="243" spans="1:5" ht="12.75">
      <c r="A243" t="s">
        <v>58</v>
      </c>
      <c r="E243" s="39" t="s">
        <v>5</v>
      </c>
    </row>
    <row r="244" spans="1:16" ht="25.5">
      <c r="A244" t="s">
        <v>50</v>
      </c>
      <c s="34" t="s">
        <v>3978</v>
      </c>
      <c s="34" t="s">
        <v>5721</v>
      </c>
      <c s="35" t="s">
        <v>26</v>
      </c>
      <c s="6" t="s">
        <v>5722</v>
      </c>
      <c s="36" t="s">
        <v>93</v>
      </c>
      <c s="37">
        <v>126</v>
      </c>
      <c s="36">
        <v>0</v>
      </c>
      <c s="36">
        <f>ROUND(G244*H244,6)</f>
      </c>
      <c r="L244" s="38">
        <v>0</v>
      </c>
      <c s="32">
        <f>ROUND(ROUND(L244,2)*ROUND(G244,3),2)</f>
      </c>
      <c s="36" t="s">
        <v>184</v>
      </c>
      <c>
        <f>(M244*21)/100</f>
      </c>
      <c t="s">
        <v>28</v>
      </c>
    </row>
    <row r="245" spans="1:5" ht="25.5">
      <c r="A245" s="35" t="s">
        <v>56</v>
      </c>
      <c r="E245" s="39" t="s">
        <v>5722</v>
      </c>
    </row>
    <row r="246" spans="1:5" ht="12.75">
      <c r="A246" s="35" t="s">
        <v>57</v>
      </c>
      <c r="E246" s="40" t="s">
        <v>5</v>
      </c>
    </row>
    <row r="247" spans="1:5" ht="12.75">
      <c r="A247" t="s">
        <v>58</v>
      </c>
      <c r="E247" s="39" t="s">
        <v>5</v>
      </c>
    </row>
    <row r="248" spans="1:16" ht="12.75">
      <c r="A248" t="s">
        <v>50</v>
      </c>
      <c s="34" t="s">
        <v>3981</v>
      </c>
      <c s="34" t="s">
        <v>5873</v>
      </c>
      <c s="35" t="s">
        <v>5</v>
      </c>
      <c s="6" t="s">
        <v>5874</v>
      </c>
      <c s="36" t="s">
        <v>93</v>
      </c>
      <c s="37">
        <v>126</v>
      </c>
      <c s="36">
        <v>0</v>
      </c>
      <c s="36">
        <f>ROUND(G248*H248,6)</f>
      </c>
      <c r="L248" s="38">
        <v>0</v>
      </c>
      <c s="32">
        <f>ROUND(ROUND(L248,2)*ROUND(G248,3),2)</f>
      </c>
      <c s="36" t="s">
        <v>184</v>
      </c>
      <c>
        <f>(M248*21)/100</f>
      </c>
      <c t="s">
        <v>28</v>
      </c>
    </row>
    <row r="249" spans="1:5" ht="12.75">
      <c r="A249" s="35" t="s">
        <v>56</v>
      </c>
      <c r="E249" s="39" t="s">
        <v>5874</v>
      </c>
    </row>
    <row r="250" spans="1:5" ht="12.75">
      <c r="A250" s="35" t="s">
        <v>57</v>
      </c>
      <c r="E250" s="40" t="s">
        <v>5</v>
      </c>
    </row>
    <row r="251" spans="1:5" ht="12.75">
      <c r="A251" t="s">
        <v>58</v>
      </c>
      <c r="E251" s="39" t="s">
        <v>5</v>
      </c>
    </row>
    <row r="252" spans="1:16" ht="25.5">
      <c r="A252" t="s">
        <v>50</v>
      </c>
      <c s="34" t="s">
        <v>3984</v>
      </c>
      <c s="34" t="s">
        <v>5721</v>
      </c>
      <c s="35" t="s">
        <v>63</v>
      </c>
      <c s="6" t="s">
        <v>5722</v>
      </c>
      <c s="36" t="s">
        <v>93</v>
      </c>
      <c s="37">
        <v>70</v>
      </c>
      <c s="36">
        <v>0</v>
      </c>
      <c s="36">
        <f>ROUND(G252*H252,6)</f>
      </c>
      <c r="L252" s="38">
        <v>0</v>
      </c>
      <c s="32">
        <f>ROUND(ROUND(L252,2)*ROUND(G252,3),2)</f>
      </c>
      <c s="36" t="s">
        <v>184</v>
      </c>
      <c>
        <f>(M252*21)/100</f>
      </c>
      <c t="s">
        <v>28</v>
      </c>
    </row>
    <row r="253" spans="1:5" ht="25.5">
      <c r="A253" s="35" t="s">
        <v>56</v>
      </c>
      <c r="E253" s="39" t="s">
        <v>5722</v>
      </c>
    </row>
    <row r="254" spans="1:5" ht="12.75">
      <c r="A254" s="35" t="s">
        <v>57</v>
      </c>
      <c r="E254" s="40" t="s">
        <v>5</v>
      </c>
    </row>
    <row r="255" spans="1:5" ht="12.75">
      <c r="A255" t="s">
        <v>58</v>
      </c>
      <c r="E255" s="39" t="s">
        <v>5</v>
      </c>
    </row>
    <row r="256" spans="1:16" ht="12.75">
      <c r="A256" t="s">
        <v>50</v>
      </c>
      <c s="34" t="s">
        <v>3987</v>
      </c>
      <c s="34" t="s">
        <v>5875</v>
      </c>
      <c s="35" t="s">
        <v>5</v>
      </c>
      <c s="6" t="s">
        <v>5876</v>
      </c>
      <c s="36" t="s">
        <v>93</v>
      </c>
      <c s="37">
        <v>70</v>
      </c>
      <c s="36">
        <v>0</v>
      </c>
      <c s="36">
        <f>ROUND(G256*H256,6)</f>
      </c>
      <c r="L256" s="38">
        <v>0</v>
      </c>
      <c s="32">
        <f>ROUND(ROUND(L256,2)*ROUND(G256,3),2)</f>
      </c>
      <c s="36" t="s">
        <v>184</v>
      </c>
      <c>
        <f>(M256*21)/100</f>
      </c>
      <c t="s">
        <v>28</v>
      </c>
    </row>
    <row r="257" spans="1:5" ht="12.75">
      <c r="A257" s="35" t="s">
        <v>56</v>
      </c>
      <c r="E257" s="39" t="s">
        <v>5876</v>
      </c>
    </row>
    <row r="258" spans="1:5" ht="12.75">
      <c r="A258" s="35" t="s">
        <v>57</v>
      </c>
      <c r="E258" s="40" t="s">
        <v>5</v>
      </c>
    </row>
    <row r="259" spans="1:5" ht="12.75">
      <c r="A259" t="s">
        <v>58</v>
      </c>
      <c r="E259" s="39" t="s">
        <v>5</v>
      </c>
    </row>
    <row r="260" spans="1:16" ht="12.75">
      <c r="A260" t="s">
        <v>50</v>
      </c>
      <c s="34" t="s">
        <v>3990</v>
      </c>
      <c s="34" t="s">
        <v>5727</v>
      </c>
      <c s="35" t="s">
        <v>5</v>
      </c>
      <c s="6" t="s">
        <v>5728</v>
      </c>
      <c s="36" t="s">
        <v>93</v>
      </c>
      <c s="37">
        <v>165</v>
      </c>
      <c s="36">
        <v>0</v>
      </c>
      <c s="36">
        <f>ROUND(G260*H260,6)</f>
      </c>
      <c r="L260" s="38">
        <v>0</v>
      </c>
      <c s="32">
        <f>ROUND(ROUND(L260,2)*ROUND(G260,3),2)</f>
      </c>
      <c s="36" t="s">
        <v>184</v>
      </c>
      <c>
        <f>(M260*21)/100</f>
      </c>
      <c t="s">
        <v>28</v>
      </c>
    </row>
    <row r="261" spans="1:5" ht="12.75">
      <c r="A261" s="35" t="s">
        <v>56</v>
      </c>
      <c r="E261" s="39" t="s">
        <v>5728</v>
      </c>
    </row>
    <row r="262" spans="1:5" ht="12.75">
      <c r="A262" s="35" t="s">
        <v>57</v>
      </c>
      <c r="E262" s="40" t="s">
        <v>5</v>
      </c>
    </row>
    <row r="263" spans="1:5" ht="12.75">
      <c r="A263" t="s">
        <v>58</v>
      </c>
      <c r="E263" s="39" t="s">
        <v>5</v>
      </c>
    </row>
    <row r="264" spans="1:16" ht="12.75">
      <c r="A264" t="s">
        <v>50</v>
      </c>
      <c s="34" t="s">
        <v>3993</v>
      </c>
      <c s="34" t="s">
        <v>5877</v>
      </c>
      <c s="35" t="s">
        <v>5</v>
      </c>
      <c s="6" t="s">
        <v>5878</v>
      </c>
      <c s="36" t="s">
        <v>93</v>
      </c>
      <c s="37">
        <v>336</v>
      </c>
      <c s="36">
        <v>0</v>
      </c>
      <c s="36">
        <f>ROUND(G264*H264,6)</f>
      </c>
      <c r="L264" s="38">
        <v>0</v>
      </c>
      <c s="32">
        <f>ROUND(ROUND(L264,2)*ROUND(G264,3),2)</f>
      </c>
      <c s="36" t="s">
        <v>184</v>
      </c>
      <c>
        <f>(M264*21)/100</f>
      </c>
      <c t="s">
        <v>28</v>
      </c>
    </row>
    <row r="265" spans="1:5" ht="12.75">
      <c r="A265" s="35" t="s">
        <v>56</v>
      </c>
      <c r="E265" s="39" t="s">
        <v>5878</v>
      </c>
    </row>
    <row r="266" spans="1:5" ht="12.75">
      <c r="A266" s="35" t="s">
        <v>57</v>
      </c>
      <c r="E266" s="40" t="s">
        <v>5</v>
      </c>
    </row>
    <row r="267" spans="1:5" ht="12.75">
      <c r="A267" t="s">
        <v>58</v>
      </c>
      <c r="E267" s="39" t="s">
        <v>5</v>
      </c>
    </row>
    <row r="268" spans="1:16" ht="12.75">
      <c r="A268" t="s">
        <v>50</v>
      </c>
      <c s="34" t="s">
        <v>3996</v>
      </c>
      <c s="34" t="s">
        <v>5879</v>
      </c>
      <c s="35" t="s">
        <v>5</v>
      </c>
      <c s="6" t="s">
        <v>5880</v>
      </c>
      <c s="36" t="s">
        <v>93</v>
      </c>
      <c s="37">
        <v>52</v>
      </c>
      <c s="36">
        <v>0</v>
      </c>
      <c s="36">
        <f>ROUND(G268*H268,6)</f>
      </c>
      <c r="L268" s="38">
        <v>0</v>
      </c>
      <c s="32">
        <f>ROUND(ROUND(L268,2)*ROUND(G268,3),2)</f>
      </c>
      <c s="36" t="s">
        <v>184</v>
      </c>
      <c>
        <f>(M268*21)/100</f>
      </c>
      <c t="s">
        <v>28</v>
      </c>
    </row>
    <row r="269" spans="1:5" ht="12.75">
      <c r="A269" s="35" t="s">
        <v>56</v>
      </c>
      <c r="E269" s="39" t="s">
        <v>5880</v>
      </c>
    </row>
    <row r="270" spans="1:5" ht="12.75">
      <c r="A270" s="35" t="s">
        <v>57</v>
      </c>
      <c r="E270" s="40" t="s">
        <v>5</v>
      </c>
    </row>
    <row r="271" spans="1:5" ht="12.75">
      <c r="A271" t="s">
        <v>58</v>
      </c>
      <c r="E271" s="39" t="s">
        <v>5</v>
      </c>
    </row>
    <row r="272" spans="1:16" ht="12.75">
      <c r="A272" t="s">
        <v>50</v>
      </c>
      <c s="34" t="s">
        <v>3999</v>
      </c>
      <c s="34" t="s">
        <v>5881</v>
      </c>
      <c s="35" t="s">
        <v>5</v>
      </c>
      <c s="6" t="s">
        <v>5882</v>
      </c>
      <c s="36" t="s">
        <v>93</v>
      </c>
      <c s="37">
        <v>135</v>
      </c>
      <c s="36">
        <v>0</v>
      </c>
      <c s="36">
        <f>ROUND(G272*H272,6)</f>
      </c>
      <c r="L272" s="38">
        <v>0</v>
      </c>
      <c s="32">
        <f>ROUND(ROUND(L272,2)*ROUND(G272,3),2)</f>
      </c>
      <c s="36" t="s">
        <v>184</v>
      </c>
      <c>
        <f>(M272*21)/100</f>
      </c>
      <c t="s">
        <v>28</v>
      </c>
    </row>
    <row r="273" spans="1:5" ht="12.75">
      <c r="A273" s="35" t="s">
        <v>56</v>
      </c>
      <c r="E273" s="39" t="s">
        <v>5882</v>
      </c>
    </row>
    <row r="274" spans="1:5" ht="12.75">
      <c r="A274" s="35" t="s">
        <v>57</v>
      </c>
      <c r="E274" s="40" t="s">
        <v>5</v>
      </c>
    </row>
    <row r="275" spans="1:5" ht="12.75">
      <c r="A275" t="s">
        <v>58</v>
      </c>
      <c r="E275" s="39" t="s">
        <v>5</v>
      </c>
    </row>
    <row r="276" spans="1:16" ht="12.75">
      <c r="A276" t="s">
        <v>50</v>
      </c>
      <c s="34" t="s">
        <v>4002</v>
      </c>
      <c s="34" t="s">
        <v>5883</v>
      </c>
      <c s="35" t="s">
        <v>5</v>
      </c>
      <c s="6" t="s">
        <v>5884</v>
      </c>
      <c s="36" t="s">
        <v>93</v>
      </c>
      <c s="37">
        <v>425</v>
      </c>
      <c s="36">
        <v>0</v>
      </c>
      <c s="36">
        <f>ROUND(G276*H276,6)</f>
      </c>
      <c r="L276" s="38">
        <v>0</v>
      </c>
      <c s="32">
        <f>ROUND(ROUND(L276,2)*ROUND(G276,3),2)</f>
      </c>
      <c s="36" t="s">
        <v>184</v>
      </c>
      <c>
        <f>(M276*21)/100</f>
      </c>
      <c t="s">
        <v>28</v>
      </c>
    </row>
    <row r="277" spans="1:5" ht="12.75">
      <c r="A277" s="35" t="s">
        <v>56</v>
      </c>
      <c r="E277" s="39" t="s">
        <v>5884</v>
      </c>
    </row>
    <row r="278" spans="1:5" ht="12.75">
      <c r="A278" s="35" t="s">
        <v>57</v>
      </c>
      <c r="E278" s="40" t="s">
        <v>5</v>
      </c>
    </row>
    <row r="279" spans="1:5" ht="12.75">
      <c r="A279" t="s">
        <v>58</v>
      </c>
      <c r="E279" s="39" t="s">
        <v>5</v>
      </c>
    </row>
    <row r="280" spans="1:16" ht="12.75">
      <c r="A280" t="s">
        <v>50</v>
      </c>
      <c s="34" t="s">
        <v>4005</v>
      </c>
      <c s="34" t="s">
        <v>5885</v>
      </c>
      <c s="35" t="s">
        <v>5</v>
      </c>
      <c s="6" t="s">
        <v>5886</v>
      </c>
      <c s="36" t="s">
        <v>93</v>
      </c>
      <c s="37">
        <v>75</v>
      </c>
      <c s="36">
        <v>0</v>
      </c>
      <c s="36">
        <f>ROUND(G280*H280,6)</f>
      </c>
      <c r="L280" s="38">
        <v>0</v>
      </c>
      <c s="32">
        <f>ROUND(ROUND(L280,2)*ROUND(G280,3),2)</f>
      </c>
      <c s="36" t="s">
        <v>184</v>
      </c>
      <c>
        <f>(M280*21)/100</f>
      </c>
      <c t="s">
        <v>28</v>
      </c>
    </row>
    <row r="281" spans="1:5" ht="12.75">
      <c r="A281" s="35" t="s">
        <v>56</v>
      </c>
      <c r="E281" s="39" t="s">
        <v>5886</v>
      </c>
    </row>
    <row r="282" spans="1:5" ht="12.75">
      <c r="A282" s="35" t="s">
        <v>57</v>
      </c>
      <c r="E282" s="40" t="s">
        <v>5</v>
      </c>
    </row>
    <row r="283" spans="1:5" ht="12.75">
      <c r="A283" t="s">
        <v>58</v>
      </c>
      <c r="E283" s="39" t="s">
        <v>5</v>
      </c>
    </row>
    <row r="284" spans="1:16" ht="12.75">
      <c r="A284" t="s">
        <v>50</v>
      </c>
      <c s="34" t="s">
        <v>4008</v>
      </c>
      <c s="34" t="s">
        <v>5887</v>
      </c>
      <c s="35" t="s">
        <v>5</v>
      </c>
      <c s="6" t="s">
        <v>5888</v>
      </c>
      <c s="36" t="s">
        <v>93</v>
      </c>
      <c s="37">
        <v>286</v>
      </c>
      <c s="36">
        <v>0</v>
      </c>
      <c s="36">
        <f>ROUND(G284*H284,6)</f>
      </c>
      <c r="L284" s="38">
        <v>0</v>
      </c>
      <c s="32">
        <f>ROUND(ROUND(L284,2)*ROUND(G284,3),2)</f>
      </c>
      <c s="36" t="s">
        <v>184</v>
      </c>
      <c>
        <f>(M284*21)/100</f>
      </c>
      <c t="s">
        <v>28</v>
      </c>
    </row>
    <row r="285" spans="1:5" ht="12.75">
      <c r="A285" s="35" t="s">
        <v>56</v>
      </c>
      <c r="E285" s="39" t="s">
        <v>5888</v>
      </c>
    </row>
    <row r="286" spans="1:5" ht="12.75">
      <c r="A286" s="35" t="s">
        <v>57</v>
      </c>
      <c r="E286" s="40" t="s">
        <v>5</v>
      </c>
    </row>
    <row r="287" spans="1:5" ht="12.75">
      <c r="A287" t="s">
        <v>58</v>
      </c>
      <c r="E287" s="39" t="s">
        <v>5</v>
      </c>
    </row>
    <row r="288" spans="1:16" ht="12.75">
      <c r="A288" t="s">
        <v>50</v>
      </c>
      <c s="34" t="s">
        <v>4012</v>
      </c>
      <c s="34" t="s">
        <v>5889</v>
      </c>
      <c s="35" t="s">
        <v>5</v>
      </c>
      <c s="6" t="s">
        <v>5890</v>
      </c>
      <c s="36" t="s">
        <v>93</v>
      </c>
      <c s="37">
        <v>14</v>
      </c>
      <c s="36">
        <v>0</v>
      </c>
      <c s="36">
        <f>ROUND(G288*H288,6)</f>
      </c>
      <c r="L288" s="38">
        <v>0</v>
      </c>
      <c s="32">
        <f>ROUND(ROUND(L288,2)*ROUND(G288,3),2)</f>
      </c>
      <c s="36" t="s">
        <v>184</v>
      </c>
      <c>
        <f>(M288*21)/100</f>
      </c>
      <c t="s">
        <v>28</v>
      </c>
    </row>
    <row r="289" spans="1:5" ht="12.75">
      <c r="A289" s="35" t="s">
        <v>56</v>
      </c>
      <c r="E289" s="39" t="s">
        <v>5890</v>
      </c>
    </row>
    <row r="290" spans="1:5" ht="12.75">
      <c r="A290" s="35" t="s">
        <v>57</v>
      </c>
      <c r="E290" s="40" t="s">
        <v>5</v>
      </c>
    </row>
    <row r="291" spans="1:5" ht="12.75">
      <c r="A291" t="s">
        <v>58</v>
      </c>
      <c r="E291" s="39" t="s">
        <v>5</v>
      </c>
    </row>
    <row r="292" spans="1:16" ht="12.75">
      <c r="A292" t="s">
        <v>50</v>
      </c>
      <c s="34" t="s">
        <v>4015</v>
      </c>
      <c s="34" t="s">
        <v>5891</v>
      </c>
      <c s="35" t="s">
        <v>5</v>
      </c>
      <c s="6" t="s">
        <v>5892</v>
      </c>
      <c s="36" t="s">
        <v>93</v>
      </c>
      <c s="37">
        <v>42</v>
      </c>
      <c s="36">
        <v>0</v>
      </c>
      <c s="36">
        <f>ROUND(G292*H292,6)</f>
      </c>
      <c r="L292" s="38">
        <v>0</v>
      </c>
      <c s="32">
        <f>ROUND(ROUND(L292,2)*ROUND(G292,3),2)</f>
      </c>
      <c s="36" t="s">
        <v>184</v>
      </c>
      <c>
        <f>(M292*21)/100</f>
      </c>
      <c t="s">
        <v>28</v>
      </c>
    </row>
    <row r="293" spans="1:5" ht="12.75">
      <c r="A293" s="35" t="s">
        <v>56</v>
      </c>
      <c r="E293" s="39" t="s">
        <v>5892</v>
      </c>
    </row>
    <row r="294" spans="1:5" ht="12.75">
      <c r="A294" s="35" t="s">
        <v>57</v>
      </c>
      <c r="E294" s="40" t="s">
        <v>5</v>
      </c>
    </row>
    <row r="295" spans="1:5" ht="12.75">
      <c r="A295" t="s">
        <v>58</v>
      </c>
      <c r="E295" s="39" t="s">
        <v>5</v>
      </c>
    </row>
    <row r="296" spans="1:16" ht="12.75">
      <c r="A296" t="s">
        <v>50</v>
      </c>
      <c s="34" t="s">
        <v>4018</v>
      </c>
      <c s="34" t="s">
        <v>5893</v>
      </c>
      <c s="35" t="s">
        <v>5</v>
      </c>
      <c s="6" t="s">
        <v>5894</v>
      </c>
      <c s="36" t="s">
        <v>93</v>
      </c>
      <c s="37">
        <v>20</v>
      </c>
      <c s="36">
        <v>0</v>
      </c>
      <c s="36">
        <f>ROUND(G296*H296,6)</f>
      </c>
      <c r="L296" s="38">
        <v>0</v>
      </c>
      <c s="32">
        <f>ROUND(ROUND(L296,2)*ROUND(G296,3),2)</f>
      </c>
      <c s="36" t="s">
        <v>184</v>
      </c>
      <c>
        <f>(M296*21)/100</f>
      </c>
      <c t="s">
        <v>28</v>
      </c>
    </row>
    <row r="297" spans="1:5" ht="12.75">
      <c r="A297" s="35" t="s">
        <v>56</v>
      </c>
      <c r="E297" s="39" t="s">
        <v>5894</v>
      </c>
    </row>
    <row r="298" spans="1:5" ht="12.75">
      <c r="A298" s="35" t="s">
        <v>57</v>
      </c>
      <c r="E298" s="40" t="s">
        <v>5</v>
      </c>
    </row>
    <row r="299" spans="1:5" ht="12.75">
      <c r="A299" t="s">
        <v>58</v>
      </c>
      <c r="E299" s="39" t="s">
        <v>5</v>
      </c>
    </row>
    <row r="300" spans="1:16" ht="12.75">
      <c r="A300" t="s">
        <v>50</v>
      </c>
      <c s="34" t="s">
        <v>4021</v>
      </c>
      <c s="34" t="s">
        <v>5895</v>
      </c>
      <c s="35" t="s">
        <v>5</v>
      </c>
      <c s="6" t="s">
        <v>5896</v>
      </c>
      <c s="36" t="s">
        <v>93</v>
      </c>
      <c s="37">
        <v>86</v>
      </c>
      <c s="36">
        <v>0</v>
      </c>
      <c s="36">
        <f>ROUND(G300*H300,6)</f>
      </c>
      <c r="L300" s="38">
        <v>0</v>
      </c>
      <c s="32">
        <f>ROUND(ROUND(L300,2)*ROUND(G300,3),2)</f>
      </c>
      <c s="36" t="s">
        <v>184</v>
      </c>
      <c>
        <f>(M300*21)/100</f>
      </c>
      <c t="s">
        <v>28</v>
      </c>
    </row>
    <row r="301" spans="1:5" ht="12.75">
      <c r="A301" s="35" t="s">
        <v>56</v>
      </c>
      <c r="E301" s="39" t="s">
        <v>5896</v>
      </c>
    </row>
    <row r="302" spans="1:5" ht="12.75">
      <c r="A302" s="35" t="s">
        <v>57</v>
      </c>
      <c r="E302" s="40" t="s">
        <v>5</v>
      </c>
    </row>
    <row r="303" spans="1:5" ht="12.75">
      <c r="A303" t="s">
        <v>58</v>
      </c>
      <c r="E303" s="39" t="s">
        <v>5</v>
      </c>
    </row>
    <row r="304" spans="1:16" ht="12.75">
      <c r="A304" t="s">
        <v>50</v>
      </c>
      <c s="34" t="s">
        <v>4024</v>
      </c>
      <c s="34" t="s">
        <v>5897</v>
      </c>
      <c s="35" t="s">
        <v>5</v>
      </c>
      <c s="6" t="s">
        <v>5898</v>
      </c>
      <c s="36" t="s">
        <v>93</v>
      </c>
      <c s="37">
        <v>235</v>
      </c>
      <c s="36">
        <v>0</v>
      </c>
      <c s="36">
        <f>ROUND(G304*H304,6)</f>
      </c>
      <c r="L304" s="38">
        <v>0</v>
      </c>
      <c s="32">
        <f>ROUND(ROUND(L304,2)*ROUND(G304,3),2)</f>
      </c>
      <c s="36" t="s">
        <v>184</v>
      </c>
      <c>
        <f>(M304*21)/100</f>
      </c>
      <c t="s">
        <v>28</v>
      </c>
    </row>
    <row r="305" spans="1:5" ht="12.75">
      <c r="A305" s="35" t="s">
        <v>56</v>
      </c>
      <c r="E305" s="39" t="s">
        <v>5898</v>
      </c>
    </row>
    <row r="306" spans="1:5" ht="12.75">
      <c r="A306" s="35" t="s">
        <v>57</v>
      </c>
      <c r="E306" s="40" t="s">
        <v>5</v>
      </c>
    </row>
    <row r="307" spans="1:5" ht="12.75">
      <c r="A307" t="s">
        <v>58</v>
      </c>
      <c r="E307" s="39" t="s">
        <v>5</v>
      </c>
    </row>
    <row r="308" spans="1:16" ht="12.75">
      <c r="A308" t="s">
        <v>50</v>
      </c>
      <c s="34" t="s">
        <v>4027</v>
      </c>
      <c s="34" t="s">
        <v>5899</v>
      </c>
      <c s="35" t="s">
        <v>5</v>
      </c>
      <c s="6" t="s">
        <v>5900</v>
      </c>
      <c s="36" t="s">
        <v>93</v>
      </c>
      <c s="37">
        <v>92</v>
      </c>
      <c s="36">
        <v>0</v>
      </c>
      <c s="36">
        <f>ROUND(G308*H308,6)</f>
      </c>
      <c r="L308" s="38">
        <v>0</v>
      </c>
      <c s="32">
        <f>ROUND(ROUND(L308,2)*ROUND(G308,3),2)</f>
      </c>
      <c s="36" t="s">
        <v>184</v>
      </c>
      <c>
        <f>(M308*21)/100</f>
      </c>
      <c t="s">
        <v>28</v>
      </c>
    </row>
    <row r="309" spans="1:5" ht="12.75">
      <c r="A309" s="35" t="s">
        <v>56</v>
      </c>
      <c r="E309" s="39" t="s">
        <v>5900</v>
      </c>
    </row>
    <row r="310" spans="1:5" ht="12.75">
      <c r="A310" s="35" t="s">
        <v>57</v>
      </c>
      <c r="E310" s="40" t="s">
        <v>5</v>
      </c>
    </row>
    <row r="311" spans="1:5" ht="12.75">
      <c r="A311" t="s">
        <v>58</v>
      </c>
      <c r="E311" s="39" t="s">
        <v>5</v>
      </c>
    </row>
    <row r="312" spans="1:16" ht="12.75">
      <c r="A312" t="s">
        <v>50</v>
      </c>
      <c s="34" t="s">
        <v>4030</v>
      </c>
      <c s="34" t="s">
        <v>5901</v>
      </c>
      <c s="35" t="s">
        <v>5</v>
      </c>
      <c s="6" t="s">
        <v>5902</v>
      </c>
      <c s="36" t="s">
        <v>93</v>
      </c>
      <c s="37">
        <v>430</v>
      </c>
      <c s="36">
        <v>0</v>
      </c>
      <c s="36">
        <f>ROUND(G312*H312,6)</f>
      </c>
      <c r="L312" s="38">
        <v>0</v>
      </c>
      <c s="32">
        <f>ROUND(ROUND(L312,2)*ROUND(G312,3),2)</f>
      </c>
      <c s="36" t="s">
        <v>184</v>
      </c>
      <c>
        <f>(M312*21)/100</f>
      </c>
      <c t="s">
        <v>28</v>
      </c>
    </row>
    <row r="313" spans="1:5" ht="12.75">
      <c r="A313" s="35" t="s">
        <v>56</v>
      </c>
      <c r="E313" s="39" t="s">
        <v>5902</v>
      </c>
    </row>
    <row r="314" spans="1:5" ht="12.75">
      <c r="A314" s="35" t="s">
        <v>57</v>
      </c>
      <c r="E314" s="40" t="s">
        <v>5</v>
      </c>
    </row>
    <row r="315" spans="1:5" ht="12.75">
      <c r="A315" t="s">
        <v>58</v>
      </c>
      <c r="E315" s="39" t="s">
        <v>5</v>
      </c>
    </row>
    <row r="316" spans="1:16" ht="12.75">
      <c r="A316" t="s">
        <v>50</v>
      </c>
      <c s="34" t="s">
        <v>4033</v>
      </c>
      <c s="34" t="s">
        <v>5903</v>
      </c>
      <c s="35" t="s">
        <v>5</v>
      </c>
      <c s="6" t="s">
        <v>5904</v>
      </c>
      <c s="36" t="s">
        <v>93</v>
      </c>
      <c s="37">
        <v>165</v>
      </c>
      <c s="36">
        <v>0</v>
      </c>
      <c s="36">
        <f>ROUND(G316*H316,6)</f>
      </c>
      <c r="L316" s="38">
        <v>0</v>
      </c>
      <c s="32">
        <f>ROUND(ROUND(L316,2)*ROUND(G316,3),2)</f>
      </c>
      <c s="36" t="s">
        <v>184</v>
      </c>
      <c>
        <f>(M316*21)/100</f>
      </c>
      <c t="s">
        <v>28</v>
      </c>
    </row>
    <row r="317" spans="1:5" ht="12.75">
      <c r="A317" s="35" t="s">
        <v>56</v>
      </c>
      <c r="E317" s="39" t="s">
        <v>5904</v>
      </c>
    </row>
    <row r="318" spans="1:5" ht="12.75">
      <c r="A318" s="35" t="s">
        <v>57</v>
      </c>
      <c r="E318" s="40" t="s">
        <v>5</v>
      </c>
    </row>
    <row r="319" spans="1:5" ht="12.75">
      <c r="A319" t="s">
        <v>58</v>
      </c>
      <c r="E319" s="39" t="s">
        <v>5</v>
      </c>
    </row>
    <row r="320" spans="1:13" ht="12.75">
      <c r="A320" t="s">
        <v>47</v>
      </c>
      <c r="C320" s="31" t="s">
        <v>5905</v>
      </c>
      <c r="E320" s="33" t="s">
        <v>5906</v>
      </c>
      <c r="J320" s="32">
        <f>0</f>
      </c>
      <c s="32">
        <f>0</f>
      </c>
      <c s="32">
        <f>0+L321+L325+L329+L333+L337+L341+L345+L349+L353+L357+L361+L365+L369+L373+L377+L381+L385+L389+L393+L397+L401+L405+L409+L413+L417+L421+L425+L429+L433+L437+L441+L445+L449+L453+L457+L461+L465+L469+L473+L477+L481+L485+L489+L493+L497+L501+L505+L509+L513+L517+L521+L525+L529+L533+L537+L541+L545+L549+L553+L557+L561+L565+L569</f>
      </c>
      <c s="32">
        <f>0+M321+M325+M329+M333+M337+M341+M345+M349+M353+M357+M361+M365+M369+M373+M377+M381+M385+M389+M393+M397+M401+M405+M409+M413+M417+M421+M425+M429+M433+M437+M441+M445+M449+M453+M457+M461+M465+M469+M473+M477+M481+M485+M489+M493+M497+M501+M505+M509+M513+M517+M521+M525+M529+M533+M537+M541+M545+M549+M553+M557+M561+M565+M569</f>
      </c>
    </row>
    <row r="321" spans="1:16" ht="25.5">
      <c r="A321" t="s">
        <v>50</v>
      </c>
      <c s="34" t="s">
        <v>1077</v>
      </c>
      <c s="34" t="s">
        <v>5907</v>
      </c>
      <c s="35" t="s">
        <v>5</v>
      </c>
      <c s="6" t="s">
        <v>5908</v>
      </c>
      <c s="36" t="s">
        <v>108</v>
      </c>
      <c s="37">
        <v>1</v>
      </c>
      <c s="36">
        <v>0</v>
      </c>
      <c s="36">
        <f>ROUND(G321*H321,6)</f>
      </c>
      <c r="L321" s="38">
        <v>0</v>
      </c>
      <c s="32">
        <f>ROUND(ROUND(L321,2)*ROUND(G321,3),2)</f>
      </c>
      <c s="36" t="s">
        <v>55</v>
      </c>
      <c>
        <f>(M321*21)/100</f>
      </c>
      <c t="s">
        <v>28</v>
      </c>
    </row>
    <row r="322" spans="1:5" ht="25.5">
      <c r="A322" s="35" t="s">
        <v>56</v>
      </c>
      <c r="E322" s="39" t="s">
        <v>5908</v>
      </c>
    </row>
    <row r="323" spans="1:5" ht="12.75">
      <c r="A323" s="35" t="s">
        <v>57</v>
      </c>
      <c r="E323" s="40" t="s">
        <v>5</v>
      </c>
    </row>
    <row r="324" spans="1:5" ht="12.75">
      <c r="A324" t="s">
        <v>58</v>
      </c>
      <c r="E324" s="39" t="s">
        <v>5</v>
      </c>
    </row>
    <row r="325" spans="1:16" ht="25.5">
      <c r="A325" t="s">
        <v>50</v>
      </c>
      <c s="34" t="s">
        <v>1080</v>
      </c>
      <c s="34" t="s">
        <v>5909</v>
      </c>
      <c s="35" t="s">
        <v>5</v>
      </c>
      <c s="6" t="s">
        <v>5910</v>
      </c>
      <c s="36" t="s">
        <v>54</v>
      </c>
      <c s="37">
        <v>69</v>
      </c>
      <c s="36">
        <v>0</v>
      </c>
      <c s="36">
        <f>ROUND(G325*H325,6)</f>
      </c>
      <c r="L325" s="38">
        <v>0</v>
      </c>
      <c s="32">
        <f>ROUND(ROUND(L325,2)*ROUND(G325,3),2)</f>
      </c>
      <c s="36" t="s">
        <v>184</v>
      </c>
      <c>
        <f>(M325*21)/100</f>
      </c>
      <c t="s">
        <v>28</v>
      </c>
    </row>
    <row r="326" spans="1:5" ht="25.5">
      <c r="A326" s="35" t="s">
        <v>56</v>
      </c>
      <c r="E326" s="39" t="s">
        <v>5910</v>
      </c>
    </row>
    <row r="327" spans="1:5" ht="12.75">
      <c r="A327" s="35" t="s">
        <v>57</v>
      </c>
      <c r="E327" s="40" t="s">
        <v>5</v>
      </c>
    </row>
    <row r="328" spans="1:5" ht="12.75">
      <c r="A328" t="s">
        <v>58</v>
      </c>
      <c r="E328" s="39" t="s">
        <v>5</v>
      </c>
    </row>
    <row r="329" spans="1:16" ht="25.5">
      <c r="A329" t="s">
        <v>50</v>
      </c>
      <c s="34" t="s">
        <v>1083</v>
      </c>
      <c s="34" t="s">
        <v>5911</v>
      </c>
      <c s="35" t="s">
        <v>5</v>
      </c>
      <c s="6" t="s">
        <v>5912</v>
      </c>
      <c s="36" t="s">
        <v>54</v>
      </c>
      <c s="37">
        <v>30</v>
      </c>
      <c s="36">
        <v>0</v>
      </c>
      <c s="36">
        <f>ROUND(G329*H329,6)</f>
      </c>
      <c r="L329" s="38">
        <v>0</v>
      </c>
      <c s="32">
        <f>ROUND(ROUND(L329,2)*ROUND(G329,3),2)</f>
      </c>
      <c s="36" t="s">
        <v>184</v>
      </c>
      <c>
        <f>(M329*21)/100</f>
      </c>
      <c t="s">
        <v>28</v>
      </c>
    </row>
    <row r="330" spans="1:5" ht="25.5">
      <c r="A330" s="35" t="s">
        <v>56</v>
      </c>
      <c r="E330" s="39" t="s">
        <v>5912</v>
      </c>
    </row>
    <row r="331" spans="1:5" ht="12.75">
      <c r="A331" s="35" t="s">
        <v>57</v>
      </c>
      <c r="E331" s="40" t="s">
        <v>5</v>
      </c>
    </row>
    <row r="332" spans="1:5" ht="12.75">
      <c r="A332" t="s">
        <v>58</v>
      </c>
      <c r="E332" s="39" t="s">
        <v>5</v>
      </c>
    </row>
    <row r="333" spans="1:16" ht="25.5">
      <c r="A333" t="s">
        <v>50</v>
      </c>
      <c s="34" t="s">
        <v>1087</v>
      </c>
      <c s="34" t="s">
        <v>5913</v>
      </c>
      <c s="35" t="s">
        <v>5</v>
      </c>
      <c s="6" t="s">
        <v>5914</v>
      </c>
      <c s="36" t="s">
        <v>54</v>
      </c>
      <c s="37">
        <v>48</v>
      </c>
      <c s="36">
        <v>0</v>
      </c>
      <c s="36">
        <f>ROUND(G333*H333,6)</f>
      </c>
      <c r="L333" s="38">
        <v>0</v>
      </c>
      <c s="32">
        <f>ROUND(ROUND(L333,2)*ROUND(G333,3),2)</f>
      </c>
      <c s="36" t="s">
        <v>184</v>
      </c>
      <c>
        <f>(M333*21)/100</f>
      </c>
      <c t="s">
        <v>28</v>
      </c>
    </row>
    <row r="334" spans="1:5" ht="25.5">
      <c r="A334" s="35" t="s">
        <v>56</v>
      </c>
      <c r="E334" s="39" t="s">
        <v>5914</v>
      </c>
    </row>
    <row r="335" spans="1:5" ht="12.75">
      <c r="A335" s="35" t="s">
        <v>57</v>
      </c>
      <c r="E335" s="40" t="s">
        <v>5</v>
      </c>
    </row>
    <row r="336" spans="1:5" ht="12.75">
      <c r="A336" t="s">
        <v>58</v>
      </c>
      <c r="E336" s="39" t="s">
        <v>5</v>
      </c>
    </row>
    <row r="337" spans="1:16" ht="25.5">
      <c r="A337" t="s">
        <v>50</v>
      </c>
      <c s="34" t="s">
        <v>1090</v>
      </c>
      <c s="34" t="s">
        <v>5915</v>
      </c>
      <c s="35" t="s">
        <v>5</v>
      </c>
      <c s="6" t="s">
        <v>5916</v>
      </c>
      <c s="36" t="s">
        <v>54</v>
      </c>
      <c s="37">
        <v>30</v>
      </c>
      <c s="36">
        <v>0</v>
      </c>
      <c s="36">
        <f>ROUND(G337*H337,6)</f>
      </c>
      <c r="L337" s="38">
        <v>0</v>
      </c>
      <c s="32">
        <f>ROUND(ROUND(L337,2)*ROUND(G337,3),2)</f>
      </c>
      <c s="36" t="s">
        <v>184</v>
      </c>
      <c>
        <f>(M337*21)/100</f>
      </c>
      <c t="s">
        <v>28</v>
      </c>
    </row>
    <row r="338" spans="1:5" ht="25.5">
      <c r="A338" s="35" t="s">
        <v>56</v>
      </c>
      <c r="E338" s="39" t="s">
        <v>5916</v>
      </c>
    </row>
    <row r="339" spans="1:5" ht="12.75">
      <c r="A339" s="35" t="s">
        <v>57</v>
      </c>
      <c r="E339" s="40" t="s">
        <v>5</v>
      </c>
    </row>
    <row r="340" spans="1:5" ht="12.75">
      <c r="A340" t="s">
        <v>58</v>
      </c>
      <c r="E340" s="39" t="s">
        <v>5</v>
      </c>
    </row>
    <row r="341" spans="1:16" ht="25.5">
      <c r="A341" t="s">
        <v>50</v>
      </c>
      <c s="34" t="s">
        <v>1094</v>
      </c>
      <c s="34" t="s">
        <v>5917</v>
      </c>
      <c s="35" t="s">
        <v>5</v>
      </c>
      <c s="6" t="s">
        <v>5918</v>
      </c>
      <c s="36" t="s">
        <v>54</v>
      </c>
      <c s="37">
        <v>27</v>
      </c>
      <c s="36">
        <v>0</v>
      </c>
      <c s="36">
        <f>ROUND(G341*H341,6)</f>
      </c>
      <c r="L341" s="38">
        <v>0</v>
      </c>
      <c s="32">
        <f>ROUND(ROUND(L341,2)*ROUND(G341,3),2)</f>
      </c>
      <c s="36" t="s">
        <v>184</v>
      </c>
      <c>
        <f>(M341*21)/100</f>
      </c>
      <c t="s">
        <v>28</v>
      </c>
    </row>
    <row r="342" spans="1:5" ht="25.5">
      <c r="A342" s="35" t="s">
        <v>56</v>
      </c>
      <c r="E342" s="39" t="s">
        <v>5918</v>
      </c>
    </row>
    <row r="343" spans="1:5" ht="12.75">
      <c r="A343" s="35" t="s">
        <v>57</v>
      </c>
      <c r="E343" s="40" t="s">
        <v>5</v>
      </c>
    </row>
    <row r="344" spans="1:5" ht="12.75">
      <c r="A344" t="s">
        <v>58</v>
      </c>
      <c r="E344" s="39" t="s">
        <v>5</v>
      </c>
    </row>
    <row r="345" spans="1:16" ht="38.25">
      <c r="A345" t="s">
        <v>50</v>
      </c>
      <c s="34" t="s">
        <v>1097</v>
      </c>
      <c s="34" t="s">
        <v>5919</v>
      </c>
      <c s="35" t="s">
        <v>5</v>
      </c>
      <c s="6" t="s">
        <v>5920</v>
      </c>
      <c s="36" t="s">
        <v>54</v>
      </c>
      <c s="37">
        <v>3</v>
      </c>
      <c s="36">
        <v>0</v>
      </c>
      <c s="36">
        <f>ROUND(G345*H345,6)</f>
      </c>
      <c r="L345" s="38">
        <v>0</v>
      </c>
      <c s="32">
        <f>ROUND(ROUND(L345,2)*ROUND(G345,3),2)</f>
      </c>
      <c s="36" t="s">
        <v>184</v>
      </c>
      <c>
        <f>(M345*21)/100</f>
      </c>
      <c t="s">
        <v>28</v>
      </c>
    </row>
    <row r="346" spans="1:5" ht="38.25">
      <c r="A346" s="35" t="s">
        <v>56</v>
      </c>
      <c r="E346" s="39" t="s">
        <v>5921</v>
      </c>
    </row>
    <row r="347" spans="1:5" ht="12.75">
      <c r="A347" s="35" t="s">
        <v>57</v>
      </c>
      <c r="E347" s="40" t="s">
        <v>5</v>
      </c>
    </row>
    <row r="348" spans="1:5" ht="12.75">
      <c r="A348" t="s">
        <v>58</v>
      </c>
      <c r="E348" s="39" t="s">
        <v>5</v>
      </c>
    </row>
    <row r="349" spans="1:16" ht="25.5">
      <c r="A349" t="s">
        <v>50</v>
      </c>
      <c s="34" t="s">
        <v>1100</v>
      </c>
      <c s="34" t="s">
        <v>5922</v>
      </c>
      <c s="35" t="s">
        <v>5</v>
      </c>
      <c s="6" t="s">
        <v>5923</v>
      </c>
      <c s="36" t="s">
        <v>54</v>
      </c>
      <c s="37">
        <v>14</v>
      </c>
      <c s="36">
        <v>0</v>
      </c>
      <c s="36">
        <f>ROUND(G349*H349,6)</f>
      </c>
      <c r="L349" s="38">
        <v>0</v>
      </c>
      <c s="32">
        <f>ROUND(ROUND(L349,2)*ROUND(G349,3),2)</f>
      </c>
      <c s="36" t="s">
        <v>184</v>
      </c>
      <c>
        <f>(M349*21)/100</f>
      </c>
      <c t="s">
        <v>28</v>
      </c>
    </row>
    <row r="350" spans="1:5" ht="25.5">
      <c r="A350" s="35" t="s">
        <v>56</v>
      </c>
      <c r="E350" s="39" t="s">
        <v>5923</v>
      </c>
    </row>
    <row r="351" spans="1:5" ht="12.75">
      <c r="A351" s="35" t="s">
        <v>57</v>
      </c>
      <c r="E351" s="40" t="s">
        <v>5</v>
      </c>
    </row>
    <row r="352" spans="1:5" ht="12.75">
      <c r="A352" t="s">
        <v>58</v>
      </c>
      <c r="E352" s="39" t="s">
        <v>5</v>
      </c>
    </row>
    <row r="353" spans="1:16" ht="38.25">
      <c r="A353" t="s">
        <v>50</v>
      </c>
      <c s="34" t="s">
        <v>1103</v>
      </c>
      <c s="34" t="s">
        <v>5924</v>
      </c>
      <c s="35" t="s">
        <v>5</v>
      </c>
      <c s="6" t="s">
        <v>5925</v>
      </c>
      <c s="36" t="s">
        <v>54</v>
      </c>
      <c s="37">
        <v>23</v>
      </c>
      <c s="36">
        <v>0</v>
      </c>
      <c s="36">
        <f>ROUND(G353*H353,6)</f>
      </c>
      <c r="L353" s="38">
        <v>0</v>
      </c>
      <c s="32">
        <f>ROUND(ROUND(L353,2)*ROUND(G353,3),2)</f>
      </c>
      <c s="36" t="s">
        <v>184</v>
      </c>
      <c>
        <f>(M353*21)/100</f>
      </c>
      <c t="s">
        <v>28</v>
      </c>
    </row>
    <row r="354" spans="1:5" ht="38.25">
      <c r="A354" s="35" t="s">
        <v>56</v>
      </c>
      <c r="E354" s="39" t="s">
        <v>5926</v>
      </c>
    </row>
    <row r="355" spans="1:5" ht="12.75">
      <c r="A355" s="35" t="s">
        <v>57</v>
      </c>
      <c r="E355" s="40" t="s">
        <v>5</v>
      </c>
    </row>
    <row r="356" spans="1:5" ht="12.75">
      <c r="A356" t="s">
        <v>58</v>
      </c>
      <c r="E356" s="39" t="s">
        <v>5</v>
      </c>
    </row>
    <row r="357" spans="1:16" ht="12.75">
      <c r="A357" t="s">
        <v>50</v>
      </c>
      <c s="34" t="s">
        <v>1106</v>
      </c>
      <c s="34" t="s">
        <v>5927</v>
      </c>
      <c s="35" t="s">
        <v>5</v>
      </c>
      <c s="6" t="s">
        <v>5928</v>
      </c>
      <c s="36" t="s">
        <v>54</v>
      </c>
      <c s="37">
        <v>35</v>
      </c>
      <c s="36">
        <v>0</v>
      </c>
      <c s="36">
        <f>ROUND(G357*H357,6)</f>
      </c>
      <c r="L357" s="38">
        <v>0</v>
      </c>
      <c s="32">
        <f>ROUND(ROUND(L357,2)*ROUND(G357,3),2)</f>
      </c>
      <c s="36" t="s">
        <v>184</v>
      </c>
      <c>
        <f>(M357*21)/100</f>
      </c>
      <c t="s">
        <v>28</v>
      </c>
    </row>
    <row r="358" spans="1:5" ht="12.75">
      <c r="A358" s="35" t="s">
        <v>56</v>
      </c>
      <c r="E358" s="39" t="s">
        <v>5928</v>
      </c>
    </row>
    <row r="359" spans="1:5" ht="12.75">
      <c r="A359" s="35" t="s">
        <v>57</v>
      </c>
      <c r="E359" s="40" t="s">
        <v>5</v>
      </c>
    </row>
    <row r="360" spans="1:5" ht="12.75">
      <c r="A360" t="s">
        <v>58</v>
      </c>
      <c r="E360" s="39" t="s">
        <v>5</v>
      </c>
    </row>
    <row r="361" spans="1:16" ht="12.75">
      <c r="A361" t="s">
        <v>50</v>
      </c>
      <c s="34" t="s">
        <v>1109</v>
      </c>
      <c s="34" t="s">
        <v>5929</v>
      </c>
      <c s="35" t="s">
        <v>5</v>
      </c>
      <c s="6" t="s">
        <v>5930</v>
      </c>
      <c s="36" t="s">
        <v>54</v>
      </c>
      <c s="37">
        <v>7</v>
      </c>
      <c s="36">
        <v>0</v>
      </c>
      <c s="36">
        <f>ROUND(G361*H361,6)</f>
      </c>
      <c r="L361" s="38">
        <v>0</v>
      </c>
      <c s="32">
        <f>ROUND(ROUND(L361,2)*ROUND(G361,3),2)</f>
      </c>
      <c s="36" t="s">
        <v>184</v>
      </c>
      <c>
        <f>(M361*21)/100</f>
      </c>
      <c t="s">
        <v>28</v>
      </c>
    </row>
    <row r="362" spans="1:5" ht="12.75">
      <c r="A362" s="35" t="s">
        <v>56</v>
      </c>
      <c r="E362" s="39" t="s">
        <v>5930</v>
      </c>
    </row>
    <row r="363" spans="1:5" ht="12.75">
      <c r="A363" s="35" t="s">
        <v>57</v>
      </c>
      <c r="E363" s="40" t="s">
        <v>5</v>
      </c>
    </row>
    <row r="364" spans="1:5" ht="12.75">
      <c r="A364" t="s">
        <v>58</v>
      </c>
      <c r="E364" s="39" t="s">
        <v>5</v>
      </c>
    </row>
    <row r="365" spans="1:16" ht="38.25">
      <c r="A365" t="s">
        <v>50</v>
      </c>
      <c s="34" t="s">
        <v>1113</v>
      </c>
      <c s="34" t="s">
        <v>5931</v>
      </c>
      <c s="35" t="s">
        <v>5</v>
      </c>
      <c s="6" t="s">
        <v>5932</v>
      </c>
      <c s="36" t="s">
        <v>54</v>
      </c>
      <c s="37">
        <v>711</v>
      </c>
      <c s="36">
        <v>0</v>
      </c>
      <c s="36">
        <f>ROUND(G365*H365,6)</f>
      </c>
      <c r="L365" s="38">
        <v>0</v>
      </c>
      <c s="32">
        <f>ROUND(ROUND(L365,2)*ROUND(G365,3),2)</f>
      </c>
      <c s="36" t="s">
        <v>184</v>
      </c>
      <c>
        <f>(M365*21)/100</f>
      </c>
      <c t="s">
        <v>28</v>
      </c>
    </row>
    <row r="366" spans="1:5" ht="38.25">
      <c r="A366" s="35" t="s">
        <v>56</v>
      </c>
      <c r="E366" s="39" t="s">
        <v>5933</v>
      </c>
    </row>
    <row r="367" spans="1:5" ht="12.75">
      <c r="A367" s="35" t="s">
        <v>57</v>
      </c>
      <c r="E367" s="40" t="s">
        <v>5</v>
      </c>
    </row>
    <row r="368" spans="1:5" ht="12.75">
      <c r="A368" t="s">
        <v>58</v>
      </c>
      <c r="E368" s="39" t="s">
        <v>5</v>
      </c>
    </row>
    <row r="369" spans="1:16" ht="38.25">
      <c r="A369" t="s">
        <v>50</v>
      </c>
      <c s="34" t="s">
        <v>1116</v>
      </c>
      <c s="34" t="s">
        <v>5934</v>
      </c>
      <c s="35" t="s">
        <v>5</v>
      </c>
      <c s="6" t="s">
        <v>5935</v>
      </c>
      <c s="36" t="s">
        <v>54</v>
      </c>
      <c s="37">
        <v>16</v>
      </c>
      <c s="36">
        <v>0</v>
      </c>
      <c s="36">
        <f>ROUND(G369*H369,6)</f>
      </c>
      <c r="L369" s="38">
        <v>0</v>
      </c>
      <c s="32">
        <f>ROUND(ROUND(L369,2)*ROUND(G369,3),2)</f>
      </c>
      <c s="36" t="s">
        <v>184</v>
      </c>
      <c>
        <f>(M369*21)/100</f>
      </c>
      <c t="s">
        <v>28</v>
      </c>
    </row>
    <row r="370" spans="1:5" ht="38.25">
      <c r="A370" s="35" t="s">
        <v>56</v>
      </c>
      <c r="E370" s="39" t="s">
        <v>5936</v>
      </c>
    </row>
    <row r="371" spans="1:5" ht="12.75">
      <c r="A371" s="35" t="s">
        <v>57</v>
      </c>
      <c r="E371" s="40" t="s">
        <v>5</v>
      </c>
    </row>
    <row r="372" spans="1:5" ht="12.75">
      <c r="A372" t="s">
        <v>58</v>
      </c>
      <c r="E372" s="39" t="s">
        <v>5</v>
      </c>
    </row>
    <row r="373" spans="1:16" ht="38.25">
      <c r="A373" t="s">
        <v>50</v>
      </c>
      <c s="34" t="s">
        <v>1119</v>
      </c>
      <c s="34" t="s">
        <v>5937</v>
      </c>
      <c s="35" t="s">
        <v>5</v>
      </c>
      <c s="6" t="s">
        <v>5938</v>
      </c>
      <c s="36" t="s">
        <v>54</v>
      </c>
      <c s="37">
        <v>2</v>
      </c>
      <c s="36">
        <v>0</v>
      </c>
      <c s="36">
        <f>ROUND(G373*H373,6)</f>
      </c>
      <c r="L373" s="38">
        <v>0</v>
      </c>
      <c s="32">
        <f>ROUND(ROUND(L373,2)*ROUND(G373,3),2)</f>
      </c>
      <c s="36" t="s">
        <v>184</v>
      </c>
      <c>
        <f>(M373*21)/100</f>
      </c>
      <c t="s">
        <v>28</v>
      </c>
    </row>
    <row r="374" spans="1:5" ht="38.25">
      <c r="A374" s="35" t="s">
        <v>56</v>
      </c>
      <c r="E374" s="39" t="s">
        <v>5939</v>
      </c>
    </row>
    <row r="375" spans="1:5" ht="12.75">
      <c r="A375" s="35" t="s">
        <v>57</v>
      </c>
      <c r="E375" s="40" t="s">
        <v>5</v>
      </c>
    </row>
    <row r="376" spans="1:5" ht="12.75">
      <c r="A376" t="s">
        <v>58</v>
      </c>
      <c r="E376" s="39" t="s">
        <v>5</v>
      </c>
    </row>
    <row r="377" spans="1:16" ht="38.25">
      <c r="A377" t="s">
        <v>50</v>
      </c>
      <c s="34" t="s">
        <v>518</v>
      </c>
      <c s="34" t="s">
        <v>5940</v>
      </c>
      <c s="35" t="s">
        <v>5</v>
      </c>
      <c s="6" t="s">
        <v>5938</v>
      </c>
      <c s="36" t="s">
        <v>54</v>
      </c>
      <c s="37">
        <v>32</v>
      </c>
      <c s="36">
        <v>0</v>
      </c>
      <c s="36">
        <f>ROUND(G377*H377,6)</f>
      </c>
      <c r="L377" s="38">
        <v>0</v>
      </c>
      <c s="32">
        <f>ROUND(ROUND(L377,2)*ROUND(G377,3),2)</f>
      </c>
      <c s="36" t="s">
        <v>184</v>
      </c>
      <c>
        <f>(M377*21)/100</f>
      </c>
      <c t="s">
        <v>28</v>
      </c>
    </row>
    <row r="378" spans="1:5" ht="38.25">
      <c r="A378" s="35" t="s">
        <v>56</v>
      </c>
      <c r="E378" s="39" t="s">
        <v>5941</v>
      </c>
    </row>
    <row r="379" spans="1:5" ht="12.75">
      <c r="A379" s="35" t="s">
        <v>57</v>
      </c>
      <c r="E379" s="40" t="s">
        <v>5</v>
      </c>
    </row>
    <row r="380" spans="1:5" ht="12.75">
      <c r="A380" t="s">
        <v>58</v>
      </c>
      <c r="E380" s="39" t="s">
        <v>5</v>
      </c>
    </row>
    <row r="381" spans="1:16" ht="38.25">
      <c r="A381" t="s">
        <v>50</v>
      </c>
      <c s="34" t="s">
        <v>1124</v>
      </c>
      <c s="34" t="s">
        <v>5942</v>
      </c>
      <c s="35" t="s">
        <v>5</v>
      </c>
      <c s="6" t="s">
        <v>5938</v>
      </c>
      <c s="36" t="s">
        <v>54</v>
      </c>
      <c s="37">
        <v>9</v>
      </c>
      <c s="36">
        <v>0</v>
      </c>
      <c s="36">
        <f>ROUND(G381*H381,6)</f>
      </c>
      <c r="L381" s="38">
        <v>0</v>
      </c>
      <c s="32">
        <f>ROUND(ROUND(L381,2)*ROUND(G381,3),2)</f>
      </c>
      <c s="36" t="s">
        <v>184</v>
      </c>
      <c>
        <f>(M381*21)/100</f>
      </c>
      <c t="s">
        <v>28</v>
      </c>
    </row>
    <row r="382" spans="1:5" ht="38.25">
      <c r="A382" s="35" t="s">
        <v>56</v>
      </c>
      <c r="E382" s="39" t="s">
        <v>5943</v>
      </c>
    </row>
    <row r="383" spans="1:5" ht="12.75">
      <c r="A383" s="35" t="s">
        <v>57</v>
      </c>
      <c r="E383" s="40" t="s">
        <v>5</v>
      </c>
    </row>
    <row r="384" spans="1:5" ht="12.75">
      <c r="A384" t="s">
        <v>58</v>
      </c>
      <c r="E384" s="39" t="s">
        <v>5</v>
      </c>
    </row>
    <row r="385" spans="1:16" ht="25.5">
      <c r="A385" t="s">
        <v>50</v>
      </c>
      <c s="34" t="s">
        <v>1128</v>
      </c>
      <c s="34" t="s">
        <v>5944</v>
      </c>
      <c s="35" t="s">
        <v>5</v>
      </c>
      <c s="6" t="s">
        <v>5945</v>
      </c>
      <c s="36" t="s">
        <v>54</v>
      </c>
      <c s="37">
        <v>30</v>
      </c>
      <c s="36">
        <v>0</v>
      </c>
      <c s="36">
        <f>ROUND(G385*H385,6)</f>
      </c>
      <c r="L385" s="38">
        <v>0</v>
      </c>
      <c s="32">
        <f>ROUND(ROUND(L385,2)*ROUND(G385,3),2)</f>
      </c>
      <c s="36" t="s">
        <v>184</v>
      </c>
      <c>
        <f>(M385*21)/100</f>
      </c>
      <c t="s">
        <v>28</v>
      </c>
    </row>
    <row r="386" spans="1:5" ht="25.5">
      <c r="A386" s="35" t="s">
        <v>56</v>
      </c>
      <c r="E386" s="39" t="s">
        <v>5945</v>
      </c>
    </row>
    <row r="387" spans="1:5" ht="12.75">
      <c r="A387" s="35" t="s">
        <v>57</v>
      </c>
      <c r="E387" s="40" t="s">
        <v>5</v>
      </c>
    </row>
    <row r="388" spans="1:5" ht="12.75">
      <c r="A388" t="s">
        <v>58</v>
      </c>
      <c r="E388" s="39" t="s">
        <v>5</v>
      </c>
    </row>
    <row r="389" spans="1:16" ht="25.5">
      <c r="A389" t="s">
        <v>50</v>
      </c>
      <c s="34" t="s">
        <v>1132</v>
      </c>
      <c s="34" t="s">
        <v>5946</v>
      </c>
      <c s="35" t="s">
        <v>5</v>
      </c>
      <c s="6" t="s">
        <v>5947</v>
      </c>
      <c s="36" t="s">
        <v>54</v>
      </c>
      <c s="37">
        <v>1</v>
      </c>
      <c s="36">
        <v>0</v>
      </c>
      <c s="36">
        <f>ROUND(G389*H389,6)</f>
      </c>
      <c r="L389" s="38">
        <v>0</v>
      </c>
      <c s="32">
        <f>ROUND(ROUND(L389,2)*ROUND(G389,3),2)</f>
      </c>
      <c s="36" t="s">
        <v>184</v>
      </c>
      <c>
        <f>(M389*21)/100</f>
      </c>
      <c t="s">
        <v>28</v>
      </c>
    </row>
    <row r="390" spans="1:5" ht="25.5">
      <c r="A390" s="35" t="s">
        <v>56</v>
      </c>
      <c r="E390" s="39" t="s">
        <v>5947</v>
      </c>
    </row>
    <row r="391" spans="1:5" ht="12.75">
      <c r="A391" s="35" t="s">
        <v>57</v>
      </c>
      <c r="E391" s="40" t="s">
        <v>5</v>
      </c>
    </row>
    <row r="392" spans="1:5" ht="12.75">
      <c r="A392" t="s">
        <v>58</v>
      </c>
      <c r="E392" s="39" t="s">
        <v>5</v>
      </c>
    </row>
    <row r="393" spans="1:16" ht="25.5">
      <c r="A393" t="s">
        <v>50</v>
      </c>
      <c s="34" t="s">
        <v>1136</v>
      </c>
      <c s="34" t="s">
        <v>5948</v>
      </c>
      <c s="35" t="s">
        <v>5</v>
      </c>
      <c s="6" t="s">
        <v>5949</v>
      </c>
      <c s="36" t="s">
        <v>54</v>
      </c>
      <c s="37">
        <v>5</v>
      </c>
      <c s="36">
        <v>0</v>
      </c>
      <c s="36">
        <f>ROUND(G393*H393,6)</f>
      </c>
      <c r="L393" s="38">
        <v>0</v>
      </c>
      <c s="32">
        <f>ROUND(ROUND(L393,2)*ROUND(G393,3),2)</f>
      </c>
      <c s="36" t="s">
        <v>184</v>
      </c>
      <c>
        <f>(M393*21)/100</f>
      </c>
      <c t="s">
        <v>28</v>
      </c>
    </row>
    <row r="394" spans="1:5" ht="25.5">
      <c r="A394" s="35" t="s">
        <v>56</v>
      </c>
      <c r="E394" s="39" t="s">
        <v>5949</v>
      </c>
    </row>
    <row r="395" spans="1:5" ht="12.75">
      <c r="A395" s="35" t="s">
        <v>57</v>
      </c>
      <c r="E395" s="40" t="s">
        <v>5</v>
      </c>
    </row>
    <row r="396" spans="1:5" ht="12.75">
      <c r="A396" t="s">
        <v>58</v>
      </c>
      <c r="E396" s="39" t="s">
        <v>5</v>
      </c>
    </row>
    <row r="397" spans="1:16" ht="25.5">
      <c r="A397" t="s">
        <v>50</v>
      </c>
      <c s="34" t="s">
        <v>1138</v>
      </c>
      <c s="34" t="s">
        <v>5950</v>
      </c>
      <c s="35" t="s">
        <v>5</v>
      </c>
      <c s="6" t="s">
        <v>5951</v>
      </c>
      <c s="36" t="s">
        <v>54</v>
      </c>
      <c s="37">
        <v>1</v>
      </c>
      <c s="36">
        <v>0</v>
      </c>
      <c s="36">
        <f>ROUND(G397*H397,6)</f>
      </c>
      <c r="L397" s="38">
        <v>0</v>
      </c>
      <c s="32">
        <f>ROUND(ROUND(L397,2)*ROUND(G397,3),2)</f>
      </c>
      <c s="36" t="s">
        <v>184</v>
      </c>
      <c>
        <f>(M397*21)/100</f>
      </c>
      <c t="s">
        <v>28</v>
      </c>
    </row>
    <row r="398" spans="1:5" ht="25.5">
      <c r="A398" s="35" t="s">
        <v>56</v>
      </c>
      <c r="E398" s="39" t="s">
        <v>5951</v>
      </c>
    </row>
    <row r="399" spans="1:5" ht="12.75">
      <c r="A399" s="35" t="s">
        <v>57</v>
      </c>
      <c r="E399" s="40" t="s">
        <v>5</v>
      </c>
    </row>
    <row r="400" spans="1:5" ht="12.75">
      <c r="A400" t="s">
        <v>58</v>
      </c>
      <c r="E400" s="39" t="s">
        <v>5</v>
      </c>
    </row>
    <row r="401" spans="1:16" ht="25.5">
      <c r="A401" t="s">
        <v>50</v>
      </c>
      <c s="34" t="s">
        <v>1141</v>
      </c>
      <c s="34" t="s">
        <v>5952</v>
      </c>
      <c s="35" t="s">
        <v>5</v>
      </c>
      <c s="6" t="s">
        <v>5953</v>
      </c>
      <c s="36" t="s">
        <v>54</v>
      </c>
      <c s="37">
        <v>2</v>
      </c>
      <c s="36">
        <v>0</v>
      </c>
      <c s="36">
        <f>ROUND(G401*H401,6)</f>
      </c>
      <c r="L401" s="38">
        <v>0</v>
      </c>
      <c s="32">
        <f>ROUND(ROUND(L401,2)*ROUND(G401,3),2)</f>
      </c>
      <c s="36" t="s">
        <v>184</v>
      </c>
      <c>
        <f>(M401*21)/100</f>
      </c>
      <c t="s">
        <v>28</v>
      </c>
    </row>
    <row r="402" spans="1:5" ht="25.5">
      <c r="A402" s="35" t="s">
        <v>56</v>
      </c>
      <c r="E402" s="39" t="s">
        <v>5953</v>
      </c>
    </row>
    <row r="403" spans="1:5" ht="12.75">
      <c r="A403" s="35" t="s">
        <v>57</v>
      </c>
      <c r="E403" s="40" t="s">
        <v>5</v>
      </c>
    </row>
    <row r="404" spans="1:5" ht="12.75">
      <c r="A404" t="s">
        <v>58</v>
      </c>
      <c r="E404" s="39" t="s">
        <v>5</v>
      </c>
    </row>
    <row r="405" spans="1:16" ht="25.5">
      <c r="A405" t="s">
        <v>50</v>
      </c>
      <c s="34" t="s">
        <v>1145</v>
      </c>
      <c s="34" t="s">
        <v>5952</v>
      </c>
      <c s="35" t="s">
        <v>51</v>
      </c>
      <c s="6" t="s">
        <v>5953</v>
      </c>
      <c s="36" t="s">
        <v>54</v>
      </c>
      <c s="37">
        <v>1</v>
      </c>
      <c s="36">
        <v>0</v>
      </c>
      <c s="36">
        <f>ROUND(G405*H405,6)</f>
      </c>
      <c r="L405" s="38">
        <v>0</v>
      </c>
      <c s="32">
        <f>ROUND(ROUND(L405,2)*ROUND(G405,3),2)</f>
      </c>
      <c s="36" t="s">
        <v>184</v>
      </c>
      <c>
        <f>(M405*21)/100</f>
      </c>
      <c t="s">
        <v>28</v>
      </c>
    </row>
    <row r="406" spans="1:5" ht="25.5">
      <c r="A406" s="35" t="s">
        <v>56</v>
      </c>
      <c r="E406" s="39" t="s">
        <v>5953</v>
      </c>
    </row>
    <row r="407" spans="1:5" ht="12.75">
      <c r="A407" s="35" t="s">
        <v>57</v>
      </c>
      <c r="E407" s="40" t="s">
        <v>5</v>
      </c>
    </row>
    <row r="408" spans="1:5" ht="12.75">
      <c r="A408" t="s">
        <v>58</v>
      </c>
      <c r="E408" s="39" t="s">
        <v>5</v>
      </c>
    </row>
    <row r="409" spans="1:16" ht="25.5">
      <c r="A409" t="s">
        <v>50</v>
      </c>
      <c s="34" t="s">
        <v>1148</v>
      </c>
      <c s="34" t="s">
        <v>5954</v>
      </c>
      <c s="35" t="s">
        <v>5</v>
      </c>
      <c s="6" t="s">
        <v>5955</v>
      </c>
      <c s="36" t="s">
        <v>108</v>
      </c>
      <c s="37">
        <v>1</v>
      </c>
      <c s="36">
        <v>0</v>
      </c>
      <c s="36">
        <f>ROUND(G409*H409,6)</f>
      </c>
      <c r="L409" s="38">
        <v>0</v>
      </c>
      <c s="32">
        <f>ROUND(ROUND(L409,2)*ROUND(G409,3),2)</f>
      </c>
      <c s="36" t="s">
        <v>55</v>
      </c>
      <c>
        <f>(M409*21)/100</f>
      </c>
      <c t="s">
        <v>28</v>
      </c>
    </row>
    <row r="410" spans="1:5" ht="25.5">
      <c r="A410" s="35" t="s">
        <v>56</v>
      </c>
      <c r="E410" s="39" t="s">
        <v>5955</v>
      </c>
    </row>
    <row r="411" spans="1:5" ht="12.75">
      <c r="A411" s="35" t="s">
        <v>57</v>
      </c>
      <c r="E411" s="40" t="s">
        <v>5</v>
      </c>
    </row>
    <row r="412" spans="1:5" ht="12.75">
      <c r="A412" t="s">
        <v>58</v>
      </c>
      <c r="E412" s="39" t="s">
        <v>5</v>
      </c>
    </row>
    <row r="413" spans="1:16" ht="12.75">
      <c r="A413" t="s">
        <v>50</v>
      </c>
      <c s="34" t="s">
        <v>4071</v>
      </c>
      <c s="34" t="s">
        <v>5956</v>
      </c>
      <c s="35" t="s">
        <v>5</v>
      </c>
      <c s="6" t="s">
        <v>5957</v>
      </c>
      <c s="36" t="s">
        <v>54</v>
      </c>
      <c s="37">
        <v>69</v>
      </c>
      <c s="36">
        <v>0</v>
      </c>
      <c s="36">
        <f>ROUND(G413*H413,6)</f>
      </c>
      <c r="L413" s="38">
        <v>0</v>
      </c>
      <c s="32">
        <f>ROUND(ROUND(L413,2)*ROUND(G413,3),2)</f>
      </c>
      <c s="36" t="s">
        <v>184</v>
      </c>
      <c>
        <f>(M413*21)/100</f>
      </c>
      <c t="s">
        <v>28</v>
      </c>
    </row>
    <row r="414" spans="1:5" ht="12.75">
      <c r="A414" s="35" t="s">
        <v>56</v>
      </c>
      <c r="E414" s="39" t="s">
        <v>5957</v>
      </c>
    </row>
    <row r="415" spans="1:5" ht="12.75">
      <c r="A415" s="35" t="s">
        <v>57</v>
      </c>
      <c r="E415" s="40" t="s">
        <v>5</v>
      </c>
    </row>
    <row r="416" spans="1:5" ht="12.75">
      <c r="A416" t="s">
        <v>58</v>
      </c>
      <c r="E416" s="39" t="s">
        <v>5</v>
      </c>
    </row>
    <row r="417" spans="1:16" ht="12.75">
      <c r="A417" t="s">
        <v>50</v>
      </c>
      <c s="34" t="s">
        <v>4075</v>
      </c>
      <c s="34" t="s">
        <v>5958</v>
      </c>
      <c s="35" t="s">
        <v>5</v>
      </c>
      <c s="6" t="s">
        <v>5959</v>
      </c>
      <c s="36" t="s">
        <v>54</v>
      </c>
      <c s="37">
        <v>69</v>
      </c>
      <c s="36">
        <v>0</v>
      </c>
      <c s="36">
        <f>ROUND(G417*H417,6)</f>
      </c>
      <c r="L417" s="38">
        <v>0</v>
      </c>
      <c s="32">
        <f>ROUND(ROUND(L417,2)*ROUND(G417,3),2)</f>
      </c>
      <c s="36" t="s">
        <v>184</v>
      </c>
      <c>
        <f>(M417*21)/100</f>
      </c>
      <c t="s">
        <v>28</v>
      </c>
    </row>
    <row r="418" spans="1:5" ht="12.75">
      <c r="A418" s="35" t="s">
        <v>56</v>
      </c>
      <c r="E418" s="39" t="s">
        <v>5959</v>
      </c>
    </row>
    <row r="419" spans="1:5" ht="12.75">
      <c r="A419" s="35" t="s">
        <v>57</v>
      </c>
      <c r="E419" s="40" t="s">
        <v>5</v>
      </c>
    </row>
    <row r="420" spans="1:5" ht="12.75">
      <c r="A420" t="s">
        <v>58</v>
      </c>
      <c r="E420" s="39" t="s">
        <v>5</v>
      </c>
    </row>
    <row r="421" spans="1:16" ht="12.75">
      <c r="A421" t="s">
        <v>50</v>
      </c>
      <c s="34" t="s">
        <v>4079</v>
      </c>
      <c s="34" t="s">
        <v>5960</v>
      </c>
      <c s="35" t="s">
        <v>5</v>
      </c>
      <c s="6" t="s">
        <v>5961</v>
      </c>
      <c s="36" t="s">
        <v>54</v>
      </c>
      <c s="37">
        <v>69</v>
      </c>
      <c s="36">
        <v>0</v>
      </c>
      <c s="36">
        <f>ROUND(G421*H421,6)</f>
      </c>
      <c r="L421" s="38">
        <v>0</v>
      </c>
      <c s="32">
        <f>ROUND(ROUND(L421,2)*ROUND(G421,3),2)</f>
      </c>
      <c s="36" t="s">
        <v>184</v>
      </c>
      <c>
        <f>(M421*21)/100</f>
      </c>
      <c t="s">
        <v>28</v>
      </c>
    </row>
    <row r="422" spans="1:5" ht="12.75">
      <c r="A422" s="35" t="s">
        <v>56</v>
      </c>
      <c r="E422" s="39" t="s">
        <v>5961</v>
      </c>
    </row>
    <row r="423" spans="1:5" ht="12.75">
      <c r="A423" s="35" t="s">
        <v>57</v>
      </c>
      <c r="E423" s="40" t="s">
        <v>5</v>
      </c>
    </row>
    <row r="424" spans="1:5" ht="12.75">
      <c r="A424" t="s">
        <v>58</v>
      </c>
      <c r="E424" s="39" t="s">
        <v>5</v>
      </c>
    </row>
    <row r="425" spans="1:16" ht="12.75">
      <c r="A425" t="s">
        <v>50</v>
      </c>
      <c s="34" t="s">
        <v>4083</v>
      </c>
      <c s="34" t="s">
        <v>5962</v>
      </c>
      <c s="35" t="s">
        <v>5</v>
      </c>
      <c s="6" t="s">
        <v>5963</v>
      </c>
      <c s="36" t="s">
        <v>54</v>
      </c>
      <c s="37">
        <v>30</v>
      </c>
      <c s="36">
        <v>0</v>
      </c>
      <c s="36">
        <f>ROUND(G425*H425,6)</f>
      </c>
      <c r="L425" s="38">
        <v>0</v>
      </c>
      <c s="32">
        <f>ROUND(ROUND(L425,2)*ROUND(G425,3),2)</f>
      </c>
      <c s="36" t="s">
        <v>184</v>
      </c>
      <c>
        <f>(M425*21)/100</f>
      </c>
      <c t="s">
        <v>28</v>
      </c>
    </row>
    <row r="426" spans="1:5" ht="12.75">
      <c r="A426" s="35" t="s">
        <v>56</v>
      </c>
      <c r="E426" s="39" t="s">
        <v>5963</v>
      </c>
    </row>
    <row r="427" spans="1:5" ht="12.75">
      <c r="A427" s="35" t="s">
        <v>57</v>
      </c>
      <c r="E427" s="40" t="s">
        <v>5</v>
      </c>
    </row>
    <row r="428" spans="1:5" ht="12.75">
      <c r="A428" t="s">
        <v>58</v>
      </c>
      <c r="E428" s="39" t="s">
        <v>5</v>
      </c>
    </row>
    <row r="429" spans="1:16" ht="12.75">
      <c r="A429" t="s">
        <v>50</v>
      </c>
      <c s="34" t="s">
        <v>4086</v>
      </c>
      <c s="34" t="s">
        <v>5964</v>
      </c>
      <c s="35" t="s">
        <v>5</v>
      </c>
      <c s="6" t="s">
        <v>5965</v>
      </c>
      <c s="36" t="s">
        <v>54</v>
      </c>
      <c s="37">
        <v>30</v>
      </c>
      <c s="36">
        <v>0</v>
      </c>
      <c s="36">
        <f>ROUND(G429*H429,6)</f>
      </c>
      <c r="L429" s="38">
        <v>0</v>
      </c>
      <c s="32">
        <f>ROUND(ROUND(L429,2)*ROUND(G429,3),2)</f>
      </c>
      <c s="36" t="s">
        <v>184</v>
      </c>
      <c>
        <f>(M429*21)/100</f>
      </c>
      <c t="s">
        <v>28</v>
      </c>
    </row>
    <row r="430" spans="1:5" ht="12.75">
      <c r="A430" s="35" t="s">
        <v>56</v>
      </c>
      <c r="E430" s="39" t="s">
        <v>5965</v>
      </c>
    </row>
    <row r="431" spans="1:5" ht="12.75">
      <c r="A431" s="35" t="s">
        <v>57</v>
      </c>
      <c r="E431" s="40" t="s">
        <v>5</v>
      </c>
    </row>
    <row r="432" spans="1:5" ht="12.75">
      <c r="A432" t="s">
        <v>58</v>
      </c>
      <c r="E432" s="39" t="s">
        <v>5</v>
      </c>
    </row>
    <row r="433" spans="1:16" ht="12.75">
      <c r="A433" t="s">
        <v>50</v>
      </c>
      <c s="34" t="s">
        <v>4089</v>
      </c>
      <c s="34" t="s">
        <v>5960</v>
      </c>
      <c s="35" t="s">
        <v>51</v>
      </c>
      <c s="6" t="s">
        <v>5961</v>
      </c>
      <c s="36" t="s">
        <v>54</v>
      </c>
      <c s="37">
        <v>30</v>
      </c>
      <c s="36">
        <v>0</v>
      </c>
      <c s="36">
        <f>ROUND(G433*H433,6)</f>
      </c>
      <c r="L433" s="38">
        <v>0</v>
      </c>
      <c s="32">
        <f>ROUND(ROUND(L433,2)*ROUND(G433,3),2)</f>
      </c>
      <c s="36" t="s">
        <v>184</v>
      </c>
      <c>
        <f>(M433*21)/100</f>
      </c>
      <c t="s">
        <v>28</v>
      </c>
    </row>
    <row r="434" spans="1:5" ht="12.75">
      <c r="A434" s="35" t="s">
        <v>56</v>
      </c>
      <c r="E434" s="39" t="s">
        <v>5961</v>
      </c>
    </row>
    <row r="435" spans="1:5" ht="12.75">
      <c r="A435" s="35" t="s">
        <v>57</v>
      </c>
      <c r="E435" s="40" t="s">
        <v>5</v>
      </c>
    </row>
    <row r="436" spans="1:5" ht="12.75">
      <c r="A436" t="s">
        <v>58</v>
      </c>
      <c r="E436" s="39" t="s">
        <v>5</v>
      </c>
    </row>
    <row r="437" spans="1:16" ht="12.75">
      <c r="A437" t="s">
        <v>50</v>
      </c>
      <c s="34" t="s">
        <v>4094</v>
      </c>
      <c s="34" t="s">
        <v>5966</v>
      </c>
      <c s="35" t="s">
        <v>5</v>
      </c>
      <c s="6" t="s">
        <v>5967</v>
      </c>
      <c s="36" t="s">
        <v>54</v>
      </c>
      <c s="37">
        <v>48</v>
      </c>
      <c s="36">
        <v>0</v>
      </c>
      <c s="36">
        <f>ROUND(G437*H437,6)</f>
      </c>
      <c r="L437" s="38">
        <v>0</v>
      </c>
      <c s="32">
        <f>ROUND(ROUND(L437,2)*ROUND(G437,3),2)</f>
      </c>
      <c s="36" t="s">
        <v>184</v>
      </c>
      <c>
        <f>(M437*21)/100</f>
      </c>
      <c t="s">
        <v>28</v>
      </c>
    </row>
    <row r="438" spans="1:5" ht="12.75">
      <c r="A438" s="35" t="s">
        <v>56</v>
      </c>
      <c r="E438" s="39" t="s">
        <v>5967</v>
      </c>
    </row>
    <row r="439" spans="1:5" ht="12.75">
      <c r="A439" s="35" t="s">
        <v>57</v>
      </c>
      <c r="E439" s="40" t="s">
        <v>5</v>
      </c>
    </row>
    <row r="440" spans="1:5" ht="12.75">
      <c r="A440" t="s">
        <v>58</v>
      </c>
      <c r="E440" s="39" t="s">
        <v>5</v>
      </c>
    </row>
    <row r="441" spans="1:16" ht="12.75">
      <c r="A441" t="s">
        <v>50</v>
      </c>
      <c s="34" t="s">
        <v>4097</v>
      </c>
      <c s="34" t="s">
        <v>5958</v>
      </c>
      <c s="35" t="s">
        <v>51</v>
      </c>
      <c s="6" t="s">
        <v>5959</v>
      </c>
      <c s="36" t="s">
        <v>54</v>
      </c>
      <c s="37">
        <v>48</v>
      </c>
      <c s="36">
        <v>0</v>
      </c>
      <c s="36">
        <f>ROUND(G441*H441,6)</f>
      </c>
      <c r="L441" s="38">
        <v>0</v>
      </c>
      <c s="32">
        <f>ROUND(ROUND(L441,2)*ROUND(G441,3),2)</f>
      </c>
      <c s="36" t="s">
        <v>184</v>
      </c>
      <c>
        <f>(M441*21)/100</f>
      </c>
      <c t="s">
        <v>28</v>
      </c>
    </row>
    <row r="442" spans="1:5" ht="12.75">
      <c r="A442" s="35" t="s">
        <v>56</v>
      </c>
      <c r="E442" s="39" t="s">
        <v>5959</v>
      </c>
    </row>
    <row r="443" spans="1:5" ht="12.75">
      <c r="A443" s="35" t="s">
        <v>57</v>
      </c>
      <c r="E443" s="40" t="s">
        <v>5</v>
      </c>
    </row>
    <row r="444" spans="1:5" ht="12.75">
      <c r="A444" t="s">
        <v>58</v>
      </c>
      <c r="E444" s="39" t="s">
        <v>5</v>
      </c>
    </row>
    <row r="445" spans="1:16" ht="12.75">
      <c r="A445" t="s">
        <v>50</v>
      </c>
      <c s="34" t="s">
        <v>4101</v>
      </c>
      <c s="34" t="s">
        <v>5960</v>
      </c>
      <c s="35" t="s">
        <v>28</v>
      </c>
      <c s="6" t="s">
        <v>5961</v>
      </c>
      <c s="36" t="s">
        <v>54</v>
      </c>
      <c s="37">
        <v>48</v>
      </c>
      <c s="36">
        <v>0</v>
      </c>
      <c s="36">
        <f>ROUND(G445*H445,6)</f>
      </c>
      <c r="L445" s="38">
        <v>0</v>
      </c>
      <c s="32">
        <f>ROUND(ROUND(L445,2)*ROUND(G445,3),2)</f>
      </c>
      <c s="36" t="s">
        <v>184</v>
      </c>
      <c>
        <f>(M445*21)/100</f>
      </c>
      <c t="s">
        <v>28</v>
      </c>
    </row>
    <row r="446" spans="1:5" ht="12.75">
      <c r="A446" s="35" t="s">
        <v>56</v>
      </c>
      <c r="E446" s="39" t="s">
        <v>5961</v>
      </c>
    </row>
    <row r="447" spans="1:5" ht="12.75">
      <c r="A447" s="35" t="s">
        <v>57</v>
      </c>
      <c r="E447" s="40" t="s">
        <v>5</v>
      </c>
    </row>
    <row r="448" spans="1:5" ht="12.75">
      <c r="A448" t="s">
        <v>58</v>
      </c>
      <c r="E448" s="39" t="s">
        <v>5</v>
      </c>
    </row>
    <row r="449" spans="1:16" ht="12.75">
      <c r="A449" t="s">
        <v>50</v>
      </c>
      <c s="34" t="s">
        <v>4105</v>
      </c>
      <c s="34" t="s">
        <v>5968</v>
      </c>
      <c s="35" t="s">
        <v>5</v>
      </c>
      <c s="6" t="s">
        <v>5969</v>
      </c>
      <c s="36" t="s">
        <v>54</v>
      </c>
      <c s="37">
        <v>30</v>
      </c>
      <c s="36">
        <v>0</v>
      </c>
      <c s="36">
        <f>ROUND(G449*H449,6)</f>
      </c>
      <c r="L449" s="38">
        <v>0</v>
      </c>
      <c s="32">
        <f>ROUND(ROUND(L449,2)*ROUND(G449,3),2)</f>
      </c>
      <c s="36" t="s">
        <v>184</v>
      </c>
      <c>
        <f>(M449*21)/100</f>
      </c>
      <c t="s">
        <v>28</v>
      </c>
    </row>
    <row r="450" spans="1:5" ht="12.75">
      <c r="A450" s="35" t="s">
        <v>56</v>
      </c>
      <c r="E450" s="39" t="s">
        <v>5969</v>
      </c>
    </row>
    <row r="451" spans="1:5" ht="12.75">
      <c r="A451" s="35" t="s">
        <v>57</v>
      </c>
      <c r="E451" s="40" t="s">
        <v>5</v>
      </c>
    </row>
    <row r="452" spans="1:5" ht="12.75">
      <c r="A452" t="s">
        <v>58</v>
      </c>
      <c r="E452" s="39" t="s">
        <v>5</v>
      </c>
    </row>
    <row r="453" spans="1:16" ht="12.75">
      <c r="A453" t="s">
        <v>50</v>
      </c>
      <c s="34" t="s">
        <v>4108</v>
      </c>
      <c s="34" t="s">
        <v>5964</v>
      </c>
      <c s="35" t="s">
        <v>51</v>
      </c>
      <c s="6" t="s">
        <v>5965</v>
      </c>
      <c s="36" t="s">
        <v>54</v>
      </c>
      <c s="37">
        <v>30</v>
      </c>
      <c s="36">
        <v>0</v>
      </c>
      <c s="36">
        <f>ROUND(G453*H453,6)</f>
      </c>
      <c r="L453" s="38">
        <v>0</v>
      </c>
      <c s="32">
        <f>ROUND(ROUND(L453,2)*ROUND(G453,3),2)</f>
      </c>
      <c s="36" t="s">
        <v>184</v>
      </c>
      <c>
        <f>(M453*21)/100</f>
      </c>
      <c t="s">
        <v>28</v>
      </c>
    </row>
    <row r="454" spans="1:5" ht="12.75">
      <c r="A454" s="35" t="s">
        <v>56</v>
      </c>
      <c r="E454" s="39" t="s">
        <v>5965</v>
      </c>
    </row>
    <row r="455" spans="1:5" ht="12.75">
      <c r="A455" s="35" t="s">
        <v>57</v>
      </c>
      <c r="E455" s="40" t="s">
        <v>5</v>
      </c>
    </row>
    <row r="456" spans="1:5" ht="12.75">
      <c r="A456" t="s">
        <v>58</v>
      </c>
      <c r="E456" s="39" t="s">
        <v>5</v>
      </c>
    </row>
    <row r="457" spans="1:16" ht="12.75">
      <c r="A457" t="s">
        <v>50</v>
      </c>
      <c s="34" t="s">
        <v>4111</v>
      </c>
      <c s="34" t="s">
        <v>5960</v>
      </c>
      <c s="35" t="s">
        <v>26</v>
      </c>
      <c s="6" t="s">
        <v>5961</v>
      </c>
      <c s="36" t="s">
        <v>54</v>
      </c>
      <c s="37">
        <v>30</v>
      </c>
      <c s="36">
        <v>0</v>
      </c>
      <c s="36">
        <f>ROUND(G457*H457,6)</f>
      </c>
      <c r="L457" s="38">
        <v>0</v>
      </c>
      <c s="32">
        <f>ROUND(ROUND(L457,2)*ROUND(G457,3),2)</f>
      </c>
      <c s="36" t="s">
        <v>184</v>
      </c>
      <c>
        <f>(M457*21)/100</f>
      </c>
      <c t="s">
        <v>28</v>
      </c>
    </row>
    <row r="458" spans="1:5" ht="12.75">
      <c r="A458" s="35" t="s">
        <v>56</v>
      </c>
      <c r="E458" s="39" t="s">
        <v>5961</v>
      </c>
    </row>
    <row r="459" spans="1:5" ht="12.75">
      <c r="A459" s="35" t="s">
        <v>57</v>
      </c>
      <c r="E459" s="40" t="s">
        <v>5</v>
      </c>
    </row>
    <row r="460" spans="1:5" ht="12.75">
      <c r="A460" t="s">
        <v>58</v>
      </c>
      <c r="E460" s="39" t="s">
        <v>5</v>
      </c>
    </row>
    <row r="461" spans="1:16" ht="12.75">
      <c r="A461" t="s">
        <v>50</v>
      </c>
      <c s="34" t="s">
        <v>4115</v>
      </c>
      <c s="34" t="s">
        <v>5970</v>
      </c>
      <c s="35" t="s">
        <v>5</v>
      </c>
      <c s="6" t="s">
        <v>5971</v>
      </c>
      <c s="36" t="s">
        <v>54</v>
      </c>
      <c s="37">
        <v>27</v>
      </c>
      <c s="36">
        <v>0</v>
      </c>
      <c s="36">
        <f>ROUND(G461*H461,6)</f>
      </c>
      <c r="L461" s="38">
        <v>0</v>
      </c>
      <c s="32">
        <f>ROUND(ROUND(L461,2)*ROUND(G461,3),2)</f>
      </c>
      <c s="36" t="s">
        <v>184</v>
      </c>
      <c>
        <f>(M461*21)/100</f>
      </c>
      <c t="s">
        <v>28</v>
      </c>
    </row>
    <row r="462" spans="1:5" ht="12.75">
      <c r="A462" s="35" t="s">
        <v>56</v>
      </c>
      <c r="E462" s="39" t="s">
        <v>5971</v>
      </c>
    </row>
    <row r="463" spans="1:5" ht="12.75">
      <c r="A463" s="35" t="s">
        <v>57</v>
      </c>
      <c r="E463" s="40" t="s">
        <v>5</v>
      </c>
    </row>
    <row r="464" spans="1:5" ht="12.75">
      <c r="A464" t="s">
        <v>58</v>
      </c>
      <c r="E464" s="39" t="s">
        <v>5</v>
      </c>
    </row>
    <row r="465" spans="1:16" ht="12.75">
      <c r="A465" t="s">
        <v>50</v>
      </c>
      <c s="34" t="s">
        <v>4118</v>
      </c>
      <c s="34" t="s">
        <v>5958</v>
      </c>
      <c s="35" t="s">
        <v>28</v>
      </c>
      <c s="6" t="s">
        <v>5959</v>
      </c>
      <c s="36" t="s">
        <v>54</v>
      </c>
      <c s="37">
        <v>27</v>
      </c>
      <c s="36">
        <v>0</v>
      </c>
      <c s="36">
        <f>ROUND(G465*H465,6)</f>
      </c>
      <c r="L465" s="38">
        <v>0</v>
      </c>
      <c s="32">
        <f>ROUND(ROUND(L465,2)*ROUND(G465,3),2)</f>
      </c>
      <c s="36" t="s">
        <v>184</v>
      </c>
      <c>
        <f>(M465*21)/100</f>
      </c>
      <c t="s">
        <v>28</v>
      </c>
    </row>
    <row r="466" spans="1:5" ht="12.75">
      <c r="A466" s="35" t="s">
        <v>56</v>
      </c>
      <c r="E466" s="39" t="s">
        <v>5959</v>
      </c>
    </row>
    <row r="467" spans="1:5" ht="12.75">
      <c r="A467" s="35" t="s">
        <v>57</v>
      </c>
      <c r="E467" s="40" t="s">
        <v>5</v>
      </c>
    </row>
    <row r="468" spans="1:5" ht="12.75">
      <c r="A468" t="s">
        <v>58</v>
      </c>
      <c r="E468" s="39" t="s">
        <v>5</v>
      </c>
    </row>
    <row r="469" spans="1:16" ht="12.75">
      <c r="A469" t="s">
        <v>50</v>
      </c>
      <c s="34" t="s">
        <v>4121</v>
      </c>
      <c s="34" t="s">
        <v>5960</v>
      </c>
      <c s="35" t="s">
        <v>63</v>
      </c>
      <c s="6" t="s">
        <v>5961</v>
      </c>
      <c s="36" t="s">
        <v>54</v>
      </c>
      <c s="37">
        <v>27</v>
      </c>
      <c s="36">
        <v>0</v>
      </c>
      <c s="36">
        <f>ROUND(G469*H469,6)</f>
      </c>
      <c r="L469" s="38">
        <v>0</v>
      </c>
      <c s="32">
        <f>ROUND(ROUND(L469,2)*ROUND(G469,3),2)</f>
      </c>
      <c s="36" t="s">
        <v>184</v>
      </c>
      <c>
        <f>(M469*21)/100</f>
      </c>
      <c t="s">
        <v>28</v>
      </c>
    </row>
    <row r="470" spans="1:5" ht="12.75">
      <c r="A470" s="35" t="s">
        <v>56</v>
      </c>
      <c r="E470" s="39" t="s">
        <v>5961</v>
      </c>
    </row>
    <row r="471" spans="1:5" ht="12.75">
      <c r="A471" s="35" t="s">
        <v>57</v>
      </c>
      <c r="E471" s="40" t="s">
        <v>5</v>
      </c>
    </row>
    <row r="472" spans="1:5" ht="12.75">
      <c r="A472" t="s">
        <v>58</v>
      </c>
      <c r="E472" s="39" t="s">
        <v>5</v>
      </c>
    </row>
    <row r="473" spans="1:16" ht="12.75">
      <c r="A473" t="s">
        <v>50</v>
      </c>
      <c s="34" t="s">
        <v>4125</v>
      </c>
      <c s="34" t="s">
        <v>5972</v>
      </c>
      <c s="35" t="s">
        <v>5</v>
      </c>
      <c s="6" t="s">
        <v>5973</v>
      </c>
      <c s="36" t="s">
        <v>54</v>
      </c>
      <c s="37">
        <v>3</v>
      </c>
      <c s="36">
        <v>0</v>
      </c>
      <c s="36">
        <f>ROUND(G473*H473,6)</f>
      </c>
      <c r="L473" s="38">
        <v>0</v>
      </c>
      <c s="32">
        <f>ROUND(ROUND(L473,2)*ROUND(G473,3),2)</f>
      </c>
      <c s="36" t="s">
        <v>184</v>
      </c>
      <c>
        <f>(M473*21)/100</f>
      </c>
      <c t="s">
        <v>28</v>
      </c>
    </row>
    <row r="474" spans="1:5" ht="12.75">
      <c r="A474" s="35" t="s">
        <v>56</v>
      </c>
      <c r="E474" s="39" t="s">
        <v>5973</v>
      </c>
    </row>
    <row r="475" spans="1:5" ht="12.75">
      <c r="A475" s="35" t="s">
        <v>57</v>
      </c>
      <c r="E475" s="40" t="s">
        <v>5</v>
      </c>
    </row>
    <row r="476" spans="1:5" ht="12.75">
      <c r="A476" t="s">
        <v>58</v>
      </c>
      <c r="E476" s="39" t="s">
        <v>5</v>
      </c>
    </row>
    <row r="477" spans="1:16" ht="12.75">
      <c r="A477" t="s">
        <v>50</v>
      </c>
      <c s="34" t="s">
        <v>4129</v>
      </c>
      <c s="34" t="s">
        <v>5974</v>
      </c>
      <c s="35" t="s">
        <v>5</v>
      </c>
      <c s="6" t="s">
        <v>5975</v>
      </c>
      <c s="36" t="s">
        <v>54</v>
      </c>
      <c s="37">
        <v>3</v>
      </c>
      <c s="36">
        <v>0</v>
      </c>
      <c s="36">
        <f>ROUND(G477*H477,6)</f>
      </c>
      <c r="L477" s="38">
        <v>0</v>
      </c>
      <c s="32">
        <f>ROUND(ROUND(L477,2)*ROUND(G477,3),2)</f>
      </c>
      <c s="36" t="s">
        <v>184</v>
      </c>
      <c>
        <f>(M477*21)/100</f>
      </c>
      <c t="s">
        <v>28</v>
      </c>
    </row>
    <row r="478" spans="1:5" ht="12.75">
      <c r="A478" s="35" t="s">
        <v>56</v>
      </c>
      <c r="E478" s="39" t="s">
        <v>5975</v>
      </c>
    </row>
    <row r="479" spans="1:5" ht="12.75">
      <c r="A479" s="35" t="s">
        <v>57</v>
      </c>
      <c r="E479" s="40" t="s">
        <v>5</v>
      </c>
    </row>
    <row r="480" spans="1:5" ht="12.75">
      <c r="A480" t="s">
        <v>58</v>
      </c>
      <c r="E480" s="39" t="s">
        <v>5</v>
      </c>
    </row>
    <row r="481" spans="1:16" ht="12.75">
      <c r="A481" t="s">
        <v>50</v>
      </c>
      <c s="34" t="s">
        <v>4132</v>
      </c>
      <c s="34" t="s">
        <v>5976</v>
      </c>
      <c s="35" t="s">
        <v>5</v>
      </c>
      <c s="6" t="s">
        <v>5977</v>
      </c>
      <c s="36" t="s">
        <v>54</v>
      </c>
      <c s="37">
        <v>3</v>
      </c>
      <c s="36">
        <v>0</v>
      </c>
      <c s="36">
        <f>ROUND(G481*H481,6)</f>
      </c>
      <c r="L481" s="38">
        <v>0</v>
      </c>
      <c s="32">
        <f>ROUND(ROUND(L481,2)*ROUND(G481,3),2)</f>
      </c>
      <c s="36" t="s">
        <v>184</v>
      </c>
      <c>
        <f>(M481*21)/100</f>
      </c>
      <c t="s">
        <v>28</v>
      </c>
    </row>
    <row r="482" spans="1:5" ht="12.75">
      <c r="A482" s="35" t="s">
        <v>56</v>
      </c>
      <c r="E482" s="39" t="s">
        <v>5977</v>
      </c>
    </row>
    <row r="483" spans="1:5" ht="12.75">
      <c r="A483" s="35" t="s">
        <v>57</v>
      </c>
      <c r="E483" s="40" t="s">
        <v>5</v>
      </c>
    </row>
    <row r="484" spans="1:5" ht="12.75">
      <c r="A484" t="s">
        <v>58</v>
      </c>
      <c r="E484" s="39" t="s">
        <v>5</v>
      </c>
    </row>
    <row r="485" spans="1:16" ht="12.75">
      <c r="A485" t="s">
        <v>50</v>
      </c>
      <c s="34" t="s">
        <v>4136</v>
      </c>
      <c s="34" t="s">
        <v>5960</v>
      </c>
      <c s="35" t="s">
        <v>66</v>
      </c>
      <c s="6" t="s">
        <v>5961</v>
      </c>
      <c s="36" t="s">
        <v>54</v>
      </c>
      <c s="37">
        <v>3</v>
      </c>
      <c s="36">
        <v>0</v>
      </c>
      <c s="36">
        <f>ROUND(G485*H485,6)</f>
      </c>
      <c r="L485" s="38">
        <v>0</v>
      </c>
      <c s="32">
        <f>ROUND(ROUND(L485,2)*ROUND(G485,3),2)</f>
      </c>
      <c s="36" t="s">
        <v>184</v>
      </c>
      <c>
        <f>(M485*21)/100</f>
      </c>
      <c t="s">
        <v>28</v>
      </c>
    </row>
    <row r="486" spans="1:5" ht="12.75">
      <c r="A486" s="35" t="s">
        <v>56</v>
      </c>
      <c r="E486" s="39" t="s">
        <v>5961</v>
      </c>
    </row>
    <row r="487" spans="1:5" ht="12.75">
      <c r="A487" s="35" t="s">
        <v>57</v>
      </c>
      <c r="E487" s="40" t="s">
        <v>5</v>
      </c>
    </row>
    <row r="488" spans="1:5" ht="12.75">
      <c r="A488" t="s">
        <v>58</v>
      </c>
      <c r="E488" s="39" t="s">
        <v>5</v>
      </c>
    </row>
    <row r="489" spans="1:16" ht="12.75">
      <c r="A489" t="s">
        <v>50</v>
      </c>
      <c s="34" t="s">
        <v>4139</v>
      </c>
      <c s="34" t="s">
        <v>5978</v>
      </c>
      <c s="35" t="s">
        <v>5</v>
      </c>
      <c s="6" t="s">
        <v>5979</v>
      </c>
      <c s="36" t="s">
        <v>54</v>
      </c>
      <c s="37">
        <v>14</v>
      </c>
      <c s="36">
        <v>0</v>
      </c>
      <c s="36">
        <f>ROUND(G489*H489,6)</f>
      </c>
      <c r="L489" s="38">
        <v>0</v>
      </c>
      <c s="32">
        <f>ROUND(ROUND(L489,2)*ROUND(G489,3),2)</f>
      </c>
      <c s="36" t="s">
        <v>184</v>
      </c>
      <c>
        <f>(M489*21)/100</f>
      </c>
      <c t="s">
        <v>28</v>
      </c>
    </row>
    <row r="490" spans="1:5" ht="12.75">
      <c r="A490" s="35" t="s">
        <v>56</v>
      </c>
      <c r="E490" s="39" t="s">
        <v>5979</v>
      </c>
    </row>
    <row r="491" spans="1:5" ht="12.75">
      <c r="A491" s="35" t="s">
        <v>57</v>
      </c>
      <c r="E491" s="40" t="s">
        <v>5</v>
      </c>
    </row>
    <row r="492" spans="1:5" ht="12.75">
      <c r="A492" t="s">
        <v>58</v>
      </c>
      <c r="E492" s="39" t="s">
        <v>5</v>
      </c>
    </row>
    <row r="493" spans="1:16" ht="12.75">
      <c r="A493" t="s">
        <v>50</v>
      </c>
      <c s="34" t="s">
        <v>4144</v>
      </c>
      <c s="34" t="s">
        <v>5958</v>
      </c>
      <c s="35" t="s">
        <v>26</v>
      </c>
      <c s="6" t="s">
        <v>5959</v>
      </c>
      <c s="36" t="s">
        <v>54</v>
      </c>
      <c s="37">
        <v>14</v>
      </c>
      <c s="36">
        <v>0</v>
      </c>
      <c s="36">
        <f>ROUND(G493*H493,6)</f>
      </c>
      <c r="L493" s="38">
        <v>0</v>
      </c>
      <c s="32">
        <f>ROUND(ROUND(L493,2)*ROUND(G493,3),2)</f>
      </c>
      <c s="36" t="s">
        <v>184</v>
      </c>
      <c>
        <f>(M493*21)/100</f>
      </c>
      <c t="s">
        <v>28</v>
      </c>
    </row>
    <row r="494" spans="1:5" ht="12.75">
      <c r="A494" s="35" t="s">
        <v>56</v>
      </c>
      <c r="E494" s="39" t="s">
        <v>5959</v>
      </c>
    </row>
    <row r="495" spans="1:5" ht="12.75">
      <c r="A495" s="35" t="s">
        <v>57</v>
      </c>
      <c r="E495" s="40" t="s">
        <v>5</v>
      </c>
    </row>
    <row r="496" spans="1:5" ht="12.75">
      <c r="A496" t="s">
        <v>58</v>
      </c>
      <c r="E496" s="39" t="s">
        <v>5</v>
      </c>
    </row>
    <row r="497" spans="1:16" ht="12.75">
      <c r="A497" t="s">
        <v>50</v>
      </c>
      <c s="34" t="s">
        <v>4147</v>
      </c>
      <c s="34" t="s">
        <v>5960</v>
      </c>
      <c s="35" t="s">
        <v>27</v>
      </c>
      <c s="6" t="s">
        <v>5961</v>
      </c>
      <c s="36" t="s">
        <v>54</v>
      </c>
      <c s="37">
        <v>14</v>
      </c>
      <c s="36">
        <v>0</v>
      </c>
      <c s="36">
        <f>ROUND(G497*H497,6)</f>
      </c>
      <c r="L497" s="38">
        <v>0</v>
      </c>
      <c s="32">
        <f>ROUND(ROUND(L497,2)*ROUND(G497,3),2)</f>
      </c>
      <c s="36" t="s">
        <v>184</v>
      </c>
      <c>
        <f>(M497*21)/100</f>
      </c>
      <c t="s">
        <v>28</v>
      </c>
    </row>
    <row r="498" spans="1:5" ht="12.75">
      <c r="A498" s="35" t="s">
        <v>56</v>
      </c>
      <c r="E498" s="39" t="s">
        <v>5961</v>
      </c>
    </row>
    <row r="499" spans="1:5" ht="12.75">
      <c r="A499" s="35" t="s">
        <v>57</v>
      </c>
      <c r="E499" s="40" t="s">
        <v>5</v>
      </c>
    </row>
    <row r="500" spans="1:5" ht="12.75">
      <c r="A500" t="s">
        <v>58</v>
      </c>
      <c r="E500" s="39" t="s">
        <v>5</v>
      </c>
    </row>
    <row r="501" spans="1:16" ht="12.75">
      <c r="A501" t="s">
        <v>50</v>
      </c>
      <c s="34" t="s">
        <v>4150</v>
      </c>
      <c s="34" t="s">
        <v>5956</v>
      </c>
      <c s="35" t="s">
        <v>51</v>
      </c>
      <c s="6" t="s">
        <v>5957</v>
      </c>
      <c s="36" t="s">
        <v>54</v>
      </c>
      <c s="37">
        <v>23</v>
      </c>
      <c s="36">
        <v>0</v>
      </c>
      <c s="36">
        <f>ROUND(G501*H501,6)</f>
      </c>
      <c r="L501" s="38">
        <v>0</v>
      </c>
      <c s="32">
        <f>ROUND(ROUND(L501,2)*ROUND(G501,3),2)</f>
      </c>
      <c s="36" t="s">
        <v>184</v>
      </c>
      <c>
        <f>(M501*21)/100</f>
      </c>
      <c t="s">
        <v>28</v>
      </c>
    </row>
    <row r="502" spans="1:5" ht="12.75">
      <c r="A502" s="35" t="s">
        <v>56</v>
      </c>
      <c r="E502" s="39" t="s">
        <v>5957</v>
      </c>
    </row>
    <row r="503" spans="1:5" ht="12.75">
      <c r="A503" s="35" t="s">
        <v>57</v>
      </c>
      <c r="E503" s="40" t="s">
        <v>5</v>
      </c>
    </row>
    <row r="504" spans="1:5" ht="12.75">
      <c r="A504" t="s">
        <v>58</v>
      </c>
      <c r="E504" s="39" t="s">
        <v>5</v>
      </c>
    </row>
    <row r="505" spans="1:16" ht="12.75">
      <c r="A505" t="s">
        <v>50</v>
      </c>
      <c s="34" t="s">
        <v>4153</v>
      </c>
      <c s="34" t="s">
        <v>5974</v>
      </c>
      <c s="35" t="s">
        <v>51</v>
      </c>
      <c s="6" t="s">
        <v>5975</v>
      </c>
      <c s="36" t="s">
        <v>54</v>
      </c>
      <c s="37">
        <v>23</v>
      </c>
      <c s="36">
        <v>0</v>
      </c>
      <c s="36">
        <f>ROUND(G505*H505,6)</f>
      </c>
      <c r="L505" s="38">
        <v>0</v>
      </c>
      <c s="32">
        <f>ROUND(ROUND(L505,2)*ROUND(G505,3),2)</f>
      </c>
      <c s="36" t="s">
        <v>184</v>
      </c>
      <c>
        <f>(M505*21)/100</f>
      </c>
      <c t="s">
        <v>28</v>
      </c>
    </row>
    <row r="506" spans="1:5" ht="12.75">
      <c r="A506" s="35" t="s">
        <v>56</v>
      </c>
      <c r="E506" s="39" t="s">
        <v>5975</v>
      </c>
    </row>
    <row r="507" spans="1:5" ht="12.75">
      <c r="A507" s="35" t="s">
        <v>57</v>
      </c>
      <c r="E507" s="40" t="s">
        <v>5</v>
      </c>
    </row>
    <row r="508" spans="1:5" ht="12.75">
      <c r="A508" t="s">
        <v>58</v>
      </c>
      <c r="E508" s="39" t="s">
        <v>5</v>
      </c>
    </row>
    <row r="509" spans="1:16" ht="12.75">
      <c r="A509" t="s">
        <v>50</v>
      </c>
      <c s="34" t="s">
        <v>4156</v>
      </c>
      <c s="34" t="s">
        <v>5976</v>
      </c>
      <c s="35" t="s">
        <v>51</v>
      </c>
      <c s="6" t="s">
        <v>5977</v>
      </c>
      <c s="36" t="s">
        <v>54</v>
      </c>
      <c s="37">
        <v>23</v>
      </c>
      <c s="36">
        <v>0</v>
      </c>
      <c s="36">
        <f>ROUND(G509*H509,6)</f>
      </c>
      <c r="L509" s="38">
        <v>0</v>
      </c>
      <c s="32">
        <f>ROUND(ROUND(L509,2)*ROUND(G509,3),2)</f>
      </c>
      <c s="36" t="s">
        <v>184</v>
      </c>
      <c>
        <f>(M509*21)/100</f>
      </c>
      <c t="s">
        <v>28</v>
      </c>
    </row>
    <row r="510" spans="1:5" ht="12.75">
      <c r="A510" s="35" t="s">
        <v>56</v>
      </c>
      <c r="E510" s="39" t="s">
        <v>5977</v>
      </c>
    </row>
    <row r="511" spans="1:5" ht="12.75">
      <c r="A511" s="35" t="s">
        <v>57</v>
      </c>
      <c r="E511" s="40" t="s">
        <v>5</v>
      </c>
    </row>
    <row r="512" spans="1:5" ht="12.75">
      <c r="A512" t="s">
        <v>58</v>
      </c>
      <c r="E512" s="39" t="s">
        <v>5</v>
      </c>
    </row>
    <row r="513" spans="1:16" ht="12.75">
      <c r="A513" t="s">
        <v>50</v>
      </c>
      <c s="34" t="s">
        <v>4159</v>
      </c>
      <c s="34" t="s">
        <v>5960</v>
      </c>
      <c s="35" t="s">
        <v>71</v>
      </c>
      <c s="6" t="s">
        <v>5961</v>
      </c>
      <c s="36" t="s">
        <v>54</v>
      </c>
      <c s="37">
        <v>23</v>
      </c>
      <c s="36">
        <v>0</v>
      </c>
      <c s="36">
        <f>ROUND(G513*H513,6)</f>
      </c>
      <c r="L513" s="38">
        <v>0</v>
      </c>
      <c s="32">
        <f>ROUND(ROUND(L513,2)*ROUND(G513,3),2)</f>
      </c>
      <c s="36" t="s">
        <v>184</v>
      </c>
      <c>
        <f>(M513*21)/100</f>
      </c>
      <c t="s">
        <v>28</v>
      </c>
    </row>
    <row r="514" spans="1:5" ht="12.75">
      <c r="A514" s="35" t="s">
        <v>56</v>
      </c>
      <c r="E514" s="39" t="s">
        <v>5961</v>
      </c>
    </row>
    <row r="515" spans="1:5" ht="12.75">
      <c r="A515" s="35" t="s">
        <v>57</v>
      </c>
      <c r="E515" s="40" t="s">
        <v>5</v>
      </c>
    </row>
    <row r="516" spans="1:5" ht="12.75">
      <c r="A516" t="s">
        <v>58</v>
      </c>
      <c r="E516" s="39" t="s">
        <v>5</v>
      </c>
    </row>
    <row r="517" spans="1:16" ht="12.75">
      <c r="A517" t="s">
        <v>50</v>
      </c>
      <c s="34" t="s">
        <v>4162</v>
      </c>
      <c s="34" t="s">
        <v>5980</v>
      </c>
      <c s="35" t="s">
        <v>5</v>
      </c>
      <c s="6" t="s">
        <v>5981</v>
      </c>
      <c s="36" t="s">
        <v>108</v>
      </c>
      <c s="37">
        <v>35</v>
      </c>
      <c s="36">
        <v>0</v>
      </c>
      <c s="36">
        <f>ROUND(G517*H517,6)</f>
      </c>
      <c r="L517" s="38">
        <v>0</v>
      </c>
      <c s="32">
        <f>ROUND(ROUND(L517,2)*ROUND(G517,3),2)</f>
      </c>
      <c s="36" t="s">
        <v>55</v>
      </c>
      <c>
        <f>(M517*21)/100</f>
      </c>
      <c t="s">
        <v>28</v>
      </c>
    </row>
    <row r="518" spans="1:5" ht="12.75">
      <c r="A518" s="35" t="s">
        <v>56</v>
      </c>
      <c r="E518" s="39" t="s">
        <v>5981</v>
      </c>
    </row>
    <row r="519" spans="1:5" ht="12.75">
      <c r="A519" s="35" t="s">
        <v>57</v>
      </c>
      <c r="E519" s="40" t="s">
        <v>5</v>
      </c>
    </row>
    <row r="520" spans="1:5" ht="12.75">
      <c r="A520" t="s">
        <v>58</v>
      </c>
      <c r="E520" s="39" t="s">
        <v>5</v>
      </c>
    </row>
    <row r="521" spans="1:16" ht="12.75">
      <c r="A521" t="s">
        <v>50</v>
      </c>
      <c s="34" t="s">
        <v>4165</v>
      </c>
      <c s="34" t="s">
        <v>5982</v>
      </c>
      <c s="35" t="s">
        <v>5</v>
      </c>
      <c s="6" t="s">
        <v>5983</v>
      </c>
      <c s="36" t="s">
        <v>108</v>
      </c>
      <c s="37">
        <v>7</v>
      </c>
      <c s="36">
        <v>0</v>
      </c>
      <c s="36">
        <f>ROUND(G521*H521,6)</f>
      </c>
      <c r="L521" s="38">
        <v>0</v>
      </c>
      <c s="32">
        <f>ROUND(ROUND(L521,2)*ROUND(G521,3),2)</f>
      </c>
      <c s="36" t="s">
        <v>55</v>
      </c>
      <c>
        <f>(M521*21)/100</f>
      </c>
      <c t="s">
        <v>28</v>
      </c>
    </row>
    <row r="522" spans="1:5" ht="12.75">
      <c r="A522" s="35" t="s">
        <v>56</v>
      </c>
      <c r="E522" s="39" t="s">
        <v>5983</v>
      </c>
    </row>
    <row r="523" spans="1:5" ht="12.75">
      <c r="A523" s="35" t="s">
        <v>57</v>
      </c>
      <c r="E523" s="40" t="s">
        <v>5</v>
      </c>
    </row>
    <row r="524" spans="1:5" ht="12.75">
      <c r="A524" t="s">
        <v>58</v>
      </c>
      <c r="E524" s="39" t="s">
        <v>5</v>
      </c>
    </row>
    <row r="525" spans="1:16" ht="12.75">
      <c r="A525" t="s">
        <v>50</v>
      </c>
      <c s="34" t="s">
        <v>4168</v>
      </c>
      <c s="34" t="s">
        <v>5984</v>
      </c>
      <c s="35" t="s">
        <v>5</v>
      </c>
      <c s="6" t="s">
        <v>5985</v>
      </c>
      <c s="36" t="s">
        <v>54</v>
      </c>
      <c s="37">
        <v>711</v>
      </c>
      <c s="36">
        <v>0</v>
      </c>
      <c s="36">
        <f>ROUND(G525*H525,6)</f>
      </c>
      <c r="L525" s="38">
        <v>0</v>
      </c>
      <c s="32">
        <f>ROUND(ROUND(L525,2)*ROUND(G525,3),2)</f>
      </c>
      <c s="36" t="s">
        <v>184</v>
      </c>
      <c>
        <f>(M525*21)/100</f>
      </c>
      <c t="s">
        <v>28</v>
      </c>
    </row>
    <row r="526" spans="1:5" ht="12.75">
      <c r="A526" s="35" t="s">
        <v>56</v>
      </c>
      <c r="E526" s="39" t="s">
        <v>5985</v>
      </c>
    </row>
    <row r="527" spans="1:5" ht="12.75">
      <c r="A527" s="35" t="s">
        <v>57</v>
      </c>
      <c r="E527" s="40" t="s">
        <v>5</v>
      </c>
    </row>
    <row r="528" spans="1:5" ht="12.75">
      <c r="A528" t="s">
        <v>58</v>
      </c>
      <c r="E528" s="39" t="s">
        <v>5</v>
      </c>
    </row>
    <row r="529" spans="1:16" ht="12.75">
      <c r="A529" t="s">
        <v>50</v>
      </c>
      <c s="34" t="s">
        <v>4171</v>
      </c>
      <c s="34" t="s">
        <v>5960</v>
      </c>
      <c s="35" t="s">
        <v>75</v>
      </c>
      <c s="6" t="s">
        <v>5961</v>
      </c>
      <c s="36" t="s">
        <v>54</v>
      </c>
      <c s="37">
        <v>711</v>
      </c>
      <c s="36">
        <v>0</v>
      </c>
      <c s="36">
        <f>ROUND(G529*H529,6)</f>
      </c>
      <c r="L529" s="38">
        <v>0</v>
      </c>
      <c s="32">
        <f>ROUND(ROUND(L529,2)*ROUND(G529,3),2)</f>
      </c>
      <c s="36" t="s">
        <v>184</v>
      </c>
      <c>
        <f>(M529*21)/100</f>
      </c>
      <c t="s">
        <v>28</v>
      </c>
    </row>
    <row r="530" spans="1:5" ht="12.75">
      <c r="A530" s="35" t="s">
        <v>56</v>
      </c>
      <c r="E530" s="39" t="s">
        <v>5961</v>
      </c>
    </row>
    <row r="531" spans="1:5" ht="12.75">
      <c r="A531" s="35" t="s">
        <v>57</v>
      </c>
      <c r="E531" s="40" t="s">
        <v>5</v>
      </c>
    </row>
    <row r="532" spans="1:5" ht="12.75">
      <c r="A532" t="s">
        <v>58</v>
      </c>
      <c r="E532" s="39" t="s">
        <v>5</v>
      </c>
    </row>
    <row r="533" spans="1:16" ht="12.75">
      <c r="A533" t="s">
        <v>50</v>
      </c>
      <c s="34" t="s">
        <v>4174</v>
      </c>
      <c s="34" t="s">
        <v>5986</v>
      </c>
      <c s="35" t="s">
        <v>5</v>
      </c>
      <c s="6" t="s">
        <v>5987</v>
      </c>
      <c s="36" t="s">
        <v>54</v>
      </c>
      <c s="37">
        <v>16</v>
      </c>
      <c s="36">
        <v>0</v>
      </c>
      <c s="36">
        <f>ROUND(G533*H533,6)</f>
      </c>
      <c r="L533" s="38">
        <v>0</v>
      </c>
      <c s="32">
        <f>ROUND(ROUND(L533,2)*ROUND(G533,3),2)</f>
      </c>
      <c s="36" t="s">
        <v>184</v>
      </c>
      <c>
        <f>(M533*21)/100</f>
      </c>
      <c t="s">
        <v>28</v>
      </c>
    </row>
    <row r="534" spans="1:5" ht="12.75">
      <c r="A534" s="35" t="s">
        <v>56</v>
      </c>
      <c r="E534" s="39" t="s">
        <v>5987</v>
      </c>
    </row>
    <row r="535" spans="1:5" ht="12.75">
      <c r="A535" s="35" t="s">
        <v>57</v>
      </c>
      <c r="E535" s="40" t="s">
        <v>5</v>
      </c>
    </row>
    <row r="536" spans="1:5" ht="12.75">
      <c r="A536" t="s">
        <v>58</v>
      </c>
      <c r="E536" s="39" t="s">
        <v>5</v>
      </c>
    </row>
    <row r="537" spans="1:16" ht="12.75">
      <c r="A537" t="s">
        <v>50</v>
      </c>
      <c s="34" t="s">
        <v>4177</v>
      </c>
      <c s="34" t="s">
        <v>5988</v>
      </c>
      <c s="35" t="s">
        <v>5</v>
      </c>
      <c s="6" t="s">
        <v>5989</v>
      </c>
      <c s="36" t="s">
        <v>54</v>
      </c>
      <c s="37">
        <v>2</v>
      </c>
      <c s="36">
        <v>0</v>
      </c>
      <c s="36">
        <f>ROUND(G537*H537,6)</f>
      </c>
      <c r="L537" s="38">
        <v>0</v>
      </c>
      <c s="32">
        <f>ROUND(ROUND(L537,2)*ROUND(G537,3),2)</f>
      </c>
      <c s="36" t="s">
        <v>184</v>
      </c>
      <c>
        <f>(M537*21)/100</f>
      </c>
      <c t="s">
        <v>28</v>
      </c>
    </row>
    <row r="538" spans="1:5" ht="12.75">
      <c r="A538" s="35" t="s">
        <v>56</v>
      </c>
      <c r="E538" s="39" t="s">
        <v>5989</v>
      </c>
    </row>
    <row r="539" spans="1:5" ht="12.75">
      <c r="A539" s="35" t="s">
        <v>57</v>
      </c>
      <c r="E539" s="40" t="s">
        <v>5</v>
      </c>
    </row>
    <row r="540" spans="1:5" ht="12.75">
      <c r="A540" t="s">
        <v>58</v>
      </c>
      <c r="E540" s="39" t="s">
        <v>5</v>
      </c>
    </row>
    <row r="541" spans="1:16" ht="12.75">
      <c r="A541" t="s">
        <v>50</v>
      </c>
      <c s="34" t="s">
        <v>4180</v>
      </c>
      <c s="34" t="s">
        <v>5990</v>
      </c>
      <c s="35" t="s">
        <v>5</v>
      </c>
      <c s="6" t="s">
        <v>5991</v>
      </c>
      <c s="36" t="s">
        <v>54</v>
      </c>
      <c s="37">
        <v>32</v>
      </c>
      <c s="36">
        <v>0</v>
      </c>
      <c s="36">
        <f>ROUND(G541*H541,6)</f>
      </c>
      <c r="L541" s="38">
        <v>0</v>
      </c>
      <c s="32">
        <f>ROUND(ROUND(L541,2)*ROUND(G541,3),2)</f>
      </c>
      <c s="36" t="s">
        <v>184</v>
      </c>
      <c>
        <f>(M541*21)/100</f>
      </c>
      <c t="s">
        <v>28</v>
      </c>
    </row>
    <row r="542" spans="1:5" ht="12.75">
      <c r="A542" s="35" t="s">
        <v>56</v>
      </c>
      <c r="E542" s="39" t="s">
        <v>5991</v>
      </c>
    </row>
    <row r="543" spans="1:5" ht="12.75">
      <c r="A543" s="35" t="s">
        <v>57</v>
      </c>
      <c r="E543" s="40" t="s">
        <v>5</v>
      </c>
    </row>
    <row r="544" spans="1:5" ht="12.75">
      <c r="A544" t="s">
        <v>58</v>
      </c>
      <c r="E544" s="39" t="s">
        <v>5</v>
      </c>
    </row>
    <row r="545" spans="1:16" ht="12.75">
      <c r="A545" t="s">
        <v>50</v>
      </c>
      <c s="34" t="s">
        <v>4183</v>
      </c>
      <c s="34" t="s">
        <v>5992</v>
      </c>
      <c s="35" t="s">
        <v>5</v>
      </c>
      <c s="6" t="s">
        <v>5993</v>
      </c>
      <c s="36" t="s">
        <v>54</v>
      </c>
      <c s="37">
        <v>9</v>
      </c>
      <c s="36">
        <v>0</v>
      </c>
      <c s="36">
        <f>ROUND(G545*H545,6)</f>
      </c>
      <c r="L545" s="38">
        <v>0</v>
      </c>
      <c s="32">
        <f>ROUND(ROUND(L545,2)*ROUND(G545,3),2)</f>
      </c>
      <c s="36" t="s">
        <v>184</v>
      </c>
      <c>
        <f>(M545*21)/100</f>
      </c>
      <c t="s">
        <v>28</v>
      </c>
    </row>
    <row r="546" spans="1:5" ht="12.75">
      <c r="A546" s="35" t="s">
        <v>56</v>
      </c>
      <c r="E546" s="39" t="s">
        <v>5993</v>
      </c>
    </row>
    <row r="547" spans="1:5" ht="12.75">
      <c r="A547" s="35" t="s">
        <v>57</v>
      </c>
      <c r="E547" s="40" t="s">
        <v>5</v>
      </c>
    </row>
    <row r="548" spans="1:5" ht="12.75">
      <c r="A548" t="s">
        <v>58</v>
      </c>
      <c r="E548" s="39" t="s">
        <v>5</v>
      </c>
    </row>
    <row r="549" spans="1:16" ht="12.75">
      <c r="A549" t="s">
        <v>50</v>
      </c>
      <c s="34" t="s">
        <v>4187</v>
      </c>
      <c s="34" t="s">
        <v>5994</v>
      </c>
      <c s="35" t="s">
        <v>5</v>
      </c>
      <c s="6" t="s">
        <v>5995</v>
      </c>
      <c s="36" t="s">
        <v>54</v>
      </c>
      <c s="37">
        <v>30</v>
      </c>
      <c s="36">
        <v>0</v>
      </c>
      <c s="36">
        <f>ROUND(G549*H549,6)</f>
      </c>
      <c r="L549" s="38">
        <v>0</v>
      </c>
      <c s="32">
        <f>ROUND(ROUND(L549,2)*ROUND(G549,3),2)</f>
      </c>
      <c s="36" t="s">
        <v>184</v>
      </c>
      <c>
        <f>(M549*21)/100</f>
      </c>
      <c t="s">
        <v>28</v>
      </c>
    </row>
    <row r="550" spans="1:5" ht="12.75">
      <c r="A550" s="35" t="s">
        <v>56</v>
      </c>
      <c r="E550" s="39" t="s">
        <v>5995</v>
      </c>
    </row>
    <row r="551" spans="1:5" ht="12.75">
      <c r="A551" s="35" t="s">
        <v>57</v>
      </c>
      <c r="E551" s="40" t="s">
        <v>5</v>
      </c>
    </row>
    <row r="552" spans="1:5" ht="12.75">
      <c r="A552" t="s">
        <v>58</v>
      </c>
      <c r="E552" s="39" t="s">
        <v>5</v>
      </c>
    </row>
    <row r="553" spans="1:16" ht="12.75">
      <c r="A553" t="s">
        <v>50</v>
      </c>
      <c s="34" t="s">
        <v>4192</v>
      </c>
      <c s="34" t="s">
        <v>5996</v>
      </c>
      <c s="35" t="s">
        <v>5</v>
      </c>
      <c s="6" t="s">
        <v>5997</v>
      </c>
      <c s="36" t="s">
        <v>54</v>
      </c>
      <c s="37">
        <v>1</v>
      </c>
      <c s="36">
        <v>0</v>
      </c>
      <c s="36">
        <f>ROUND(G553*H553,6)</f>
      </c>
      <c r="L553" s="38">
        <v>0</v>
      </c>
      <c s="32">
        <f>ROUND(ROUND(L553,2)*ROUND(G553,3),2)</f>
      </c>
      <c s="36" t="s">
        <v>184</v>
      </c>
      <c>
        <f>(M553*21)/100</f>
      </c>
      <c t="s">
        <v>28</v>
      </c>
    </row>
    <row r="554" spans="1:5" ht="12.75">
      <c r="A554" s="35" t="s">
        <v>56</v>
      </c>
      <c r="E554" s="39" t="s">
        <v>5997</v>
      </c>
    </row>
    <row r="555" spans="1:5" ht="12.75">
      <c r="A555" s="35" t="s">
        <v>57</v>
      </c>
      <c r="E555" s="40" t="s">
        <v>5</v>
      </c>
    </row>
    <row r="556" spans="1:5" ht="12.75">
      <c r="A556" t="s">
        <v>58</v>
      </c>
      <c r="E556" s="39" t="s">
        <v>5</v>
      </c>
    </row>
    <row r="557" spans="1:16" ht="12.75">
      <c r="A557" t="s">
        <v>50</v>
      </c>
      <c s="34" t="s">
        <v>4196</v>
      </c>
      <c s="34" t="s">
        <v>5998</v>
      </c>
      <c s="35" t="s">
        <v>5</v>
      </c>
      <c s="6" t="s">
        <v>5999</v>
      </c>
      <c s="36" t="s">
        <v>108</v>
      </c>
      <c s="37">
        <v>5</v>
      </c>
      <c s="36">
        <v>0</v>
      </c>
      <c s="36">
        <f>ROUND(G557*H557,6)</f>
      </c>
      <c r="L557" s="38">
        <v>0</v>
      </c>
      <c s="32">
        <f>ROUND(ROUND(L557,2)*ROUND(G557,3),2)</f>
      </c>
      <c s="36" t="s">
        <v>55</v>
      </c>
      <c>
        <f>(M557*21)/100</f>
      </c>
      <c t="s">
        <v>28</v>
      </c>
    </row>
    <row r="558" spans="1:5" ht="12.75">
      <c r="A558" s="35" t="s">
        <v>56</v>
      </c>
      <c r="E558" s="39" t="s">
        <v>5999</v>
      </c>
    </row>
    <row r="559" spans="1:5" ht="12.75">
      <c r="A559" s="35" t="s">
        <v>57</v>
      </c>
      <c r="E559" s="40" t="s">
        <v>5</v>
      </c>
    </row>
    <row r="560" spans="1:5" ht="12.75">
      <c r="A560" t="s">
        <v>58</v>
      </c>
      <c r="E560" s="39" t="s">
        <v>5</v>
      </c>
    </row>
    <row r="561" spans="1:16" ht="12.75">
      <c r="A561" t="s">
        <v>50</v>
      </c>
      <c s="34" t="s">
        <v>4199</v>
      </c>
      <c s="34" t="s">
        <v>6000</v>
      </c>
      <c s="35" t="s">
        <v>5</v>
      </c>
      <c s="6" t="s">
        <v>6001</v>
      </c>
      <c s="36" t="s">
        <v>108</v>
      </c>
      <c s="37">
        <v>1</v>
      </c>
      <c s="36">
        <v>0</v>
      </c>
      <c s="36">
        <f>ROUND(G561*H561,6)</f>
      </c>
      <c r="L561" s="38">
        <v>0</v>
      </c>
      <c s="32">
        <f>ROUND(ROUND(L561,2)*ROUND(G561,3),2)</f>
      </c>
      <c s="36" t="s">
        <v>55</v>
      </c>
      <c>
        <f>(M561*21)/100</f>
      </c>
      <c t="s">
        <v>28</v>
      </c>
    </row>
    <row r="562" spans="1:5" ht="12.75">
      <c r="A562" s="35" t="s">
        <v>56</v>
      </c>
      <c r="E562" s="39" t="s">
        <v>6001</v>
      </c>
    </row>
    <row r="563" spans="1:5" ht="12.75">
      <c r="A563" s="35" t="s">
        <v>57</v>
      </c>
      <c r="E563" s="40" t="s">
        <v>5</v>
      </c>
    </row>
    <row r="564" spans="1:5" ht="12.75">
      <c r="A564" t="s">
        <v>58</v>
      </c>
      <c r="E564" s="39" t="s">
        <v>5</v>
      </c>
    </row>
    <row r="565" spans="1:16" ht="12.75">
      <c r="A565" t="s">
        <v>50</v>
      </c>
      <c s="34" t="s">
        <v>4202</v>
      </c>
      <c s="34" t="s">
        <v>6002</v>
      </c>
      <c s="35" t="s">
        <v>5</v>
      </c>
      <c s="6" t="s">
        <v>6003</v>
      </c>
      <c s="36" t="s">
        <v>108</v>
      </c>
      <c s="37">
        <v>2</v>
      </c>
      <c s="36">
        <v>0</v>
      </c>
      <c s="36">
        <f>ROUND(G565*H565,6)</f>
      </c>
      <c r="L565" s="38">
        <v>0</v>
      </c>
      <c s="32">
        <f>ROUND(ROUND(L565,2)*ROUND(G565,3),2)</f>
      </c>
      <c s="36" t="s">
        <v>55</v>
      </c>
      <c>
        <f>(M565*21)/100</f>
      </c>
      <c t="s">
        <v>28</v>
      </c>
    </row>
    <row r="566" spans="1:5" ht="12.75">
      <c r="A566" s="35" t="s">
        <v>56</v>
      </c>
      <c r="E566" s="39" t="s">
        <v>6003</v>
      </c>
    </row>
    <row r="567" spans="1:5" ht="12.75">
      <c r="A567" s="35" t="s">
        <v>57</v>
      </c>
      <c r="E567" s="40" t="s">
        <v>5</v>
      </c>
    </row>
    <row r="568" spans="1:5" ht="12.75">
      <c r="A568" t="s">
        <v>58</v>
      </c>
      <c r="E568" s="39" t="s">
        <v>5</v>
      </c>
    </row>
    <row r="569" spans="1:16" ht="12.75">
      <c r="A569" t="s">
        <v>50</v>
      </c>
      <c s="34" t="s">
        <v>4205</v>
      </c>
      <c s="34" t="s">
        <v>6004</v>
      </c>
      <c s="35" t="s">
        <v>5</v>
      </c>
      <c s="6" t="s">
        <v>6005</v>
      </c>
      <c s="36" t="s">
        <v>108</v>
      </c>
      <c s="37">
        <v>1</v>
      </c>
      <c s="36">
        <v>0</v>
      </c>
      <c s="36">
        <f>ROUND(G569*H569,6)</f>
      </c>
      <c r="L569" s="38">
        <v>0</v>
      </c>
      <c s="32">
        <f>ROUND(ROUND(L569,2)*ROUND(G569,3),2)</f>
      </c>
      <c s="36" t="s">
        <v>55</v>
      </c>
      <c>
        <f>(M569*21)/100</f>
      </c>
      <c t="s">
        <v>28</v>
      </c>
    </row>
    <row r="570" spans="1:5" ht="12.75">
      <c r="A570" s="35" t="s">
        <v>56</v>
      </c>
      <c r="E570" s="39" t="s">
        <v>6005</v>
      </c>
    </row>
    <row r="571" spans="1:5" ht="12.75">
      <c r="A571" s="35" t="s">
        <v>57</v>
      </c>
      <c r="E571" s="40" t="s">
        <v>5</v>
      </c>
    </row>
    <row r="572" spans="1:5" ht="12.75">
      <c r="A572" t="s">
        <v>58</v>
      </c>
      <c r="E572" s="39" t="s">
        <v>5</v>
      </c>
    </row>
    <row r="573" spans="1:13" ht="12.75">
      <c r="A573" t="s">
        <v>47</v>
      </c>
      <c r="C573" s="31" t="s">
        <v>6006</v>
      </c>
      <c r="E573" s="33" t="s">
        <v>6007</v>
      </c>
      <c r="J573" s="32">
        <f>0</f>
      </c>
      <c s="32">
        <f>0</f>
      </c>
      <c s="32">
        <f>0+L574+L578+L582+L586+L590+L594+L598+L602+L606+L610+L614+L618</f>
      </c>
      <c s="32">
        <f>0+M574+M578+M582+M586+M590+M594+M598+M602+M606+M610+M614+M618</f>
      </c>
    </row>
    <row r="574" spans="1:16" ht="12.75">
      <c r="A574" t="s">
        <v>50</v>
      </c>
      <c s="34" t="s">
        <v>1151</v>
      </c>
      <c s="34" t="s">
        <v>6008</v>
      </c>
      <c s="35" t="s">
        <v>5</v>
      </c>
      <c s="6" t="s">
        <v>6009</v>
      </c>
      <c s="36" t="s">
        <v>108</v>
      </c>
      <c s="37">
        <v>32</v>
      </c>
      <c s="36">
        <v>0</v>
      </c>
      <c s="36">
        <f>ROUND(G574*H574,6)</f>
      </c>
      <c r="L574" s="38">
        <v>0</v>
      </c>
      <c s="32">
        <f>ROUND(ROUND(L574,2)*ROUND(G574,3),2)</f>
      </c>
      <c s="36" t="s">
        <v>55</v>
      </c>
      <c>
        <f>(M574*21)/100</f>
      </c>
      <c t="s">
        <v>28</v>
      </c>
    </row>
    <row r="575" spans="1:5" ht="12.75">
      <c r="A575" s="35" t="s">
        <v>56</v>
      </c>
      <c r="E575" s="39" t="s">
        <v>6009</v>
      </c>
    </row>
    <row r="576" spans="1:5" ht="12.75">
      <c r="A576" s="35" t="s">
        <v>57</v>
      </c>
      <c r="E576" s="40" t="s">
        <v>5</v>
      </c>
    </row>
    <row r="577" spans="1:5" ht="12.75">
      <c r="A577" t="s">
        <v>58</v>
      </c>
      <c r="E577" s="39" t="s">
        <v>5</v>
      </c>
    </row>
    <row r="578" spans="1:16" ht="12.75">
      <c r="A578" t="s">
        <v>50</v>
      </c>
      <c s="34" t="s">
        <v>1154</v>
      </c>
      <c s="34" t="s">
        <v>6010</v>
      </c>
      <c s="35" t="s">
        <v>5</v>
      </c>
      <c s="6" t="s">
        <v>6011</v>
      </c>
      <c s="36" t="s">
        <v>108</v>
      </c>
      <c s="37">
        <v>7</v>
      </c>
      <c s="36">
        <v>0</v>
      </c>
      <c s="36">
        <f>ROUND(G578*H578,6)</f>
      </c>
      <c r="L578" s="38">
        <v>0</v>
      </c>
      <c s="32">
        <f>ROUND(ROUND(L578,2)*ROUND(G578,3),2)</f>
      </c>
      <c s="36" t="s">
        <v>55</v>
      </c>
      <c>
        <f>(M578*21)/100</f>
      </c>
      <c t="s">
        <v>28</v>
      </c>
    </row>
    <row r="579" spans="1:5" ht="12.75">
      <c r="A579" s="35" t="s">
        <v>56</v>
      </c>
      <c r="E579" s="39" t="s">
        <v>6011</v>
      </c>
    </row>
    <row r="580" spans="1:5" ht="12.75">
      <c r="A580" s="35" t="s">
        <v>57</v>
      </c>
      <c r="E580" s="40" t="s">
        <v>5</v>
      </c>
    </row>
    <row r="581" spans="1:5" ht="12.75">
      <c r="A581" t="s">
        <v>58</v>
      </c>
      <c r="E581" s="39" t="s">
        <v>5</v>
      </c>
    </row>
    <row r="582" spans="1:16" ht="12.75">
      <c r="A582" t="s">
        <v>50</v>
      </c>
      <c s="34" t="s">
        <v>1158</v>
      </c>
      <c s="34" t="s">
        <v>6012</v>
      </c>
      <c s="35" t="s">
        <v>5</v>
      </c>
      <c s="6" t="s">
        <v>6013</v>
      </c>
      <c s="36" t="s">
        <v>108</v>
      </c>
      <c s="37">
        <v>9</v>
      </c>
      <c s="36">
        <v>0</v>
      </c>
      <c s="36">
        <f>ROUND(G582*H582,6)</f>
      </c>
      <c r="L582" s="38">
        <v>0</v>
      </c>
      <c s="32">
        <f>ROUND(ROUND(L582,2)*ROUND(G582,3),2)</f>
      </c>
      <c s="36" t="s">
        <v>55</v>
      </c>
      <c>
        <f>(M582*21)/100</f>
      </c>
      <c t="s">
        <v>28</v>
      </c>
    </row>
    <row r="583" spans="1:5" ht="12.75">
      <c r="A583" s="35" t="s">
        <v>56</v>
      </c>
      <c r="E583" s="39" t="s">
        <v>6013</v>
      </c>
    </row>
    <row r="584" spans="1:5" ht="12.75">
      <c r="A584" s="35" t="s">
        <v>57</v>
      </c>
      <c r="E584" s="40" t="s">
        <v>5</v>
      </c>
    </row>
    <row r="585" spans="1:5" ht="12.75">
      <c r="A585" t="s">
        <v>58</v>
      </c>
      <c r="E585" s="39" t="s">
        <v>5</v>
      </c>
    </row>
    <row r="586" spans="1:16" ht="12.75">
      <c r="A586" t="s">
        <v>50</v>
      </c>
      <c s="34" t="s">
        <v>1161</v>
      </c>
      <c s="34" t="s">
        <v>6014</v>
      </c>
      <c s="35" t="s">
        <v>5</v>
      </c>
      <c s="6" t="s">
        <v>6015</v>
      </c>
      <c s="36" t="s">
        <v>108</v>
      </c>
      <c s="37">
        <v>2</v>
      </c>
      <c s="36">
        <v>0</v>
      </c>
      <c s="36">
        <f>ROUND(G586*H586,6)</f>
      </c>
      <c r="L586" s="38">
        <v>0</v>
      </c>
      <c s="32">
        <f>ROUND(ROUND(L586,2)*ROUND(G586,3),2)</f>
      </c>
      <c s="36" t="s">
        <v>55</v>
      </c>
      <c>
        <f>(M586*21)/100</f>
      </c>
      <c t="s">
        <v>28</v>
      </c>
    </row>
    <row r="587" spans="1:5" ht="12.75">
      <c r="A587" s="35" t="s">
        <v>56</v>
      </c>
      <c r="E587" s="39" t="s">
        <v>6015</v>
      </c>
    </row>
    <row r="588" spans="1:5" ht="12.75">
      <c r="A588" s="35" t="s">
        <v>57</v>
      </c>
      <c r="E588" s="40" t="s">
        <v>5</v>
      </c>
    </row>
    <row r="589" spans="1:5" ht="12.75">
      <c r="A589" t="s">
        <v>58</v>
      </c>
      <c r="E589" s="39" t="s">
        <v>5</v>
      </c>
    </row>
    <row r="590" spans="1:16" ht="12.75">
      <c r="A590" t="s">
        <v>50</v>
      </c>
      <c s="34" t="s">
        <v>1164</v>
      </c>
      <c s="34" t="s">
        <v>6016</v>
      </c>
      <c s="35" t="s">
        <v>5</v>
      </c>
      <c s="6" t="s">
        <v>6017</v>
      </c>
      <c s="36" t="s">
        <v>108</v>
      </c>
      <c s="37">
        <v>5</v>
      </c>
      <c s="36">
        <v>0</v>
      </c>
      <c s="36">
        <f>ROUND(G590*H590,6)</f>
      </c>
      <c r="L590" s="38">
        <v>0</v>
      </c>
      <c s="32">
        <f>ROUND(ROUND(L590,2)*ROUND(G590,3),2)</f>
      </c>
      <c s="36" t="s">
        <v>55</v>
      </c>
      <c>
        <f>(M590*21)/100</f>
      </c>
      <c t="s">
        <v>28</v>
      </c>
    </row>
    <row r="591" spans="1:5" ht="12.75">
      <c r="A591" s="35" t="s">
        <v>56</v>
      </c>
      <c r="E591" s="39" t="s">
        <v>6017</v>
      </c>
    </row>
    <row r="592" spans="1:5" ht="12.75">
      <c r="A592" s="35" t="s">
        <v>57</v>
      </c>
      <c r="E592" s="40" t="s">
        <v>5</v>
      </c>
    </row>
    <row r="593" spans="1:5" ht="12.75">
      <c r="A593" t="s">
        <v>58</v>
      </c>
      <c r="E593" s="39" t="s">
        <v>5</v>
      </c>
    </row>
    <row r="594" spans="1:16" ht="12.75">
      <c r="A594" t="s">
        <v>50</v>
      </c>
      <c s="34" t="s">
        <v>1167</v>
      </c>
      <c s="34" t="s">
        <v>6018</v>
      </c>
      <c s="35" t="s">
        <v>5</v>
      </c>
      <c s="6" t="s">
        <v>6019</v>
      </c>
      <c s="36" t="s">
        <v>108</v>
      </c>
      <c s="37">
        <v>3</v>
      </c>
      <c s="36">
        <v>0</v>
      </c>
      <c s="36">
        <f>ROUND(G594*H594,6)</f>
      </c>
      <c r="L594" s="38">
        <v>0</v>
      </c>
      <c s="32">
        <f>ROUND(ROUND(L594,2)*ROUND(G594,3),2)</f>
      </c>
      <c s="36" t="s">
        <v>55</v>
      </c>
      <c>
        <f>(M594*21)/100</f>
      </c>
      <c t="s">
        <v>28</v>
      </c>
    </row>
    <row r="595" spans="1:5" ht="12.75">
      <c r="A595" s="35" t="s">
        <v>56</v>
      </c>
      <c r="E595" s="39" t="s">
        <v>6019</v>
      </c>
    </row>
    <row r="596" spans="1:5" ht="12.75">
      <c r="A596" s="35" t="s">
        <v>57</v>
      </c>
      <c r="E596" s="40" t="s">
        <v>5</v>
      </c>
    </row>
    <row r="597" spans="1:5" ht="12.75">
      <c r="A597" t="s">
        <v>58</v>
      </c>
      <c r="E597" s="39" t="s">
        <v>5</v>
      </c>
    </row>
    <row r="598" spans="1:16" ht="12.75">
      <c r="A598" t="s">
        <v>50</v>
      </c>
      <c s="34" t="s">
        <v>1171</v>
      </c>
      <c s="34" t="s">
        <v>6020</v>
      </c>
      <c s="35" t="s">
        <v>5</v>
      </c>
      <c s="6" t="s">
        <v>6021</v>
      </c>
      <c s="36" t="s">
        <v>108</v>
      </c>
      <c s="37">
        <v>5</v>
      </c>
      <c s="36">
        <v>0</v>
      </c>
      <c s="36">
        <f>ROUND(G598*H598,6)</f>
      </c>
      <c r="L598" s="38">
        <v>0</v>
      </c>
      <c s="32">
        <f>ROUND(ROUND(L598,2)*ROUND(G598,3),2)</f>
      </c>
      <c s="36" t="s">
        <v>55</v>
      </c>
      <c>
        <f>(M598*21)/100</f>
      </c>
      <c t="s">
        <v>28</v>
      </c>
    </row>
    <row r="599" spans="1:5" ht="12.75">
      <c r="A599" s="35" t="s">
        <v>56</v>
      </c>
      <c r="E599" s="39" t="s">
        <v>6021</v>
      </c>
    </row>
    <row r="600" spans="1:5" ht="12.75">
      <c r="A600" s="35" t="s">
        <v>57</v>
      </c>
      <c r="E600" s="40" t="s">
        <v>5</v>
      </c>
    </row>
    <row r="601" spans="1:5" ht="12.75">
      <c r="A601" t="s">
        <v>58</v>
      </c>
      <c r="E601" s="39" t="s">
        <v>5</v>
      </c>
    </row>
    <row r="602" spans="1:16" ht="12.75">
      <c r="A602" t="s">
        <v>50</v>
      </c>
      <c s="34" t="s">
        <v>1175</v>
      </c>
      <c s="34" t="s">
        <v>6022</v>
      </c>
      <c s="35" t="s">
        <v>5</v>
      </c>
      <c s="6" t="s">
        <v>6023</v>
      </c>
      <c s="36" t="s">
        <v>108</v>
      </c>
      <c s="37">
        <v>1</v>
      </c>
      <c s="36">
        <v>0</v>
      </c>
      <c s="36">
        <f>ROUND(G602*H602,6)</f>
      </c>
      <c r="L602" s="38">
        <v>0</v>
      </c>
      <c s="32">
        <f>ROUND(ROUND(L602,2)*ROUND(G602,3),2)</f>
      </c>
      <c s="36" t="s">
        <v>55</v>
      </c>
      <c>
        <f>(M602*21)/100</f>
      </c>
      <c t="s">
        <v>28</v>
      </c>
    </row>
    <row r="603" spans="1:5" ht="12.75">
      <c r="A603" s="35" t="s">
        <v>56</v>
      </c>
      <c r="E603" s="39" t="s">
        <v>6023</v>
      </c>
    </row>
    <row r="604" spans="1:5" ht="12.75">
      <c r="A604" s="35" t="s">
        <v>57</v>
      </c>
      <c r="E604" s="40" t="s">
        <v>5</v>
      </c>
    </row>
    <row r="605" spans="1:5" ht="12.75">
      <c r="A605" t="s">
        <v>58</v>
      </c>
      <c r="E605" s="39" t="s">
        <v>5</v>
      </c>
    </row>
    <row r="606" spans="1:16" ht="12.75">
      <c r="A606" t="s">
        <v>50</v>
      </c>
      <c s="34" t="s">
        <v>1179</v>
      </c>
      <c s="34" t="s">
        <v>6024</v>
      </c>
      <c s="35" t="s">
        <v>5</v>
      </c>
      <c s="6" t="s">
        <v>6025</v>
      </c>
      <c s="36" t="s">
        <v>108</v>
      </c>
      <c s="37">
        <v>8</v>
      </c>
      <c s="36">
        <v>0</v>
      </c>
      <c s="36">
        <f>ROUND(G606*H606,6)</f>
      </c>
      <c r="L606" s="38">
        <v>0</v>
      </c>
      <c s="32">
        <f>ROUND(ROUND(L606,2)*ROUND(G606,3),2)</f>
      </c>
      <c s="36" t="s">
        <v>55</v>
      </c>
      <c>
        <f>(M606*21)/100</f>
      </c>
      <c t="s">
        <v>28</v>
      </c>
    </row>
    <row r="607" spans="1:5" ht="12.75">
      <c r="A607" s="35" t="s">
        <v>56</v>
      </c>
      <c r="E607" s="39" t="s">
        <v>6025</v>
      </c>
    </row>
    <row r="608" spans="1:5" ht="12.75">
      <c r="A608" s="35" t="s">
        <v>57</v>
      </c>
      <c r="E608" s="40" t="s">
        <v>5</v>
      </c>
    </row>
    <row r="609" spans="1:5" ht="12.75">
      <c r="A609" t="s">
        <v>58</v>
      </c>
      <c r="E609" s="39" t="s">
        <v>5</v>
      </c>
    </row>
    <row r="610" spans="1:16" ht="12.75">
      <c r="A610" t="s">
        <v>50</v>
      </c>
      <c s="34" t="s">
        <v>1183</v>
      </c>
      <c s="34" t="s">
        <v>6026</v>
      </c>
      <c s="35" t="s">
        <v>5</v>
      </c>
      <c s="6" t="s">
        <v>6027</v>
      </c>
      <c s="36" t="s">
        <v>108</v>
      </c>
      <c s="37">
        <v>3</v>
      </c>
      <c s="36">
        <v>0</v>
      </c>
      <c s="36">
        <f>ROUND(G610*H610,6)</f>
      </c>
      <c r="L610" s="38">
        <v>0</v>
      </c>
      <c s="32">
        <f>ROUND(ROUND(L610,2)*ROUND(G610,3),2)</f>
      </c>
      <c s="36" t="s">
        <v>55</v>
      </c>
      <c>
        <f>(M610*21)/100</f>
      </c>
      <c t="s">
        <v>28</v>
      </c>
    </row>
    <row r="611" spans="1:5" ht="12.75">
      <c r="A611" s="35" t="s">
        <v>56</v>
      </c>
      <c r="E611" s="39" t="s">
        <v>6027</v>
      </c>
    </row>
    <row r="612" spans="1:5" ht="12.75">
      <c r="A612" s="35" t="s">
        <v>57</v>
      </c>
      <c r="E612" s="40" t="s">
        <v>5</v>
      </c>
    </row>
    <row r="613" spans="1:5" ht="12.75">
      <c r="A613" t="s">
        <v>58</v>
      </c>
      <c r="E613" s="39" t="s">
        <v>5</v>
      </c>
    </row>
    <row r="614" spans="1:16" ht="12.75">
      <c r="A614" t="s">
        <v>50</v>
      </c>
      <c s="34" t="s">
        <v>1187</v>
      </c>
      <c s="34" t="s">
        <v>6028</v>
      </c>
      <c s="35" t="s">
        <v>5</v>
      </c>
      <c s="6" t="s">
        <v>6029</v>
      </c>
      <c s="36" t="s">
        <v>108</v>
      </c>
      <c s="37">
        <v>2</v>
      </c>
      <c s="36">
        <v>0</v>
      </c>
      <c s="36">
        <f>ROUND(G614*H614,6)</f>
      </c>
      <c r="L614" s="38">
        <v>0</v>
      </c>
      <c s="32">
        <f>ROUND(ROUND(L614,2)*ROUND(G614,3),2)</f>
      </c>
      <c s="36" t="s">
        <v>55</v>
      </c>
      <c>
        <f>(M614*21)/100</f>
      </c>
      <c t="s">
        <v>28</v>
      </c>
    </row>
    <row r="615" spans="1:5" ht="12.75">
      <c r="A615" s="35" t="s">
        <v>56</v>
      </c>
      <c r="E615" s="39" t="s">
        <v>6029</v>
      </c>
    </row>
    <row r="616" spans="1:5" ht="12.75">
      <c r="A616" s="35" t="s">
        <v>57</v>
      </c>
      <c r="E616" s="40" t="s">
        <v>5</v>
      </c>
    </row>
    <row r="617" spans="1:5" ht="12.75">
      <c r="A617" t="s">
        <v>58</v>
      </c>
      <c r="E617" s="39" t="s">
        <v>5</v>
      </c>
    </row>
    <row r="618" spans="1:16" ht="12.75">
      <c r="A618" t="s">
        <v>50</v>
      </c>
      <c s="34" t="s">
        <v>1190</v>
      </c>
      <c s="34" t="s">
        <v>6030</v>
      </c>
      <c s="35" t="s">
        <v>5</v>
      </c>
      <c s="6" t="s">
        <v>6031</v>
      </c>
      <c s="36" t="s">
        <v>108</v>
      </c>
      <c s="37">
        <v>18</v>
      </c>
      <c s="36">
        <v>0</v>
      </c>
      <c s="36">
        <f>ROUND(G618*H618,6)</f>
      </c>
      <c r="L618" s="38">
        <v>0</v>
      </c>
      <c s="32">
        <f>ROUND(ROUND(L618,2)*ROUND(G618,3),2)</f>
      </c>
      <c s="36" t="s">
        <v>55</v>
      </c>
      <c>
        <f>(M618*21)/100</f>
      </c>
      <c t="s">
        <v>28</v>
      </c>
    </row>
    <row r="619" spans="1:5" ht="12.75">
      <c r="A619" s="35" t="s">
        <v>56</v>
      </c>
      <c r="E619" s="39" t="s">
        <v>6031</v>
      </c>
    </row>
    <row r="620" spans="1:5" ht="12.75">
      <c r="A620" s="35" t="s">
        <v>57</v>
      </c>
      <c r="E620" s="40" t="s">
        <v>5</v>
      </c>
    </row>
    <row r="621" spans="1:5" ht="12.75">
      <c r="A621" t="s">
        <v>58</v>
      </c>
      <c r="E621" s="39" t="s">
        <v>5</v>
      </c>
    </row>
    <row r="622" spans="1:13" ht="12.75">
      <c r="A622" t="s">
        <v>47</v>
      </c>
      <c r="C622" s="31" t="s">
        <v>6032</v>
      </c>
      <c r="E622" s="33" t="s">
        <v>6033</v>
      </c>
      <c r="J622" s="32">
        <f>0</f>
      </c>
      <c s="32">
        <f>0</f>
      </c>
      <c s="32">
        <f>0+L623+L627+L631+L635+L639+L643+L647+L651+L655+L659+L663+L667+L671+L675+L679+L683+L687+L691+L695+L699+L703+L707+L711+L715+L719+L723+L727+L731+L735+L739+L743+L747+L751+L755+L759+L763+L767+L771+L775</f>
      </c>
      <c s="32">
        <f>0+M623+M627+M631+M635+M639+M643+M647+M651+M655+M659+M663+M667+M671+M675+M679+M683+M687+M691+M695+M699+M703+M707+M711+M715+M719+M723+M727+M731+M735+M739+M743+M747+M751+M755+M759+M763+M767+M771+M775</f>
      </c>
    </row>
    <row r="623" spans="1:16" ht="12.75">
      <c r="A623" t="s">
        <v>50</v>
      </c>
      <c s="34" t="s">
        <v>1193</v>
      </c>
      <c s="34" t="s">
        <v>6034</v>
      </c>
      <c s="35" t="s">
        <v>5</v>
      </c>
      <c s="6" t="s">
        <v>6035</v>
      </c>
      <c s="36" t="s">
        <v>108</v>
      </c>
      <c s="37">
        <v>47</v>
      </c>
      <c s="36">
        <v>0</v>
      </c>
      <c s="36">
        <f>ROUND(G623*H623,6)</f>
      </c>
      <c r="L623" s="38">
        <v>0</v>
      </c>
      <c s="32">
        <f>ROUND(ROUND(L623,2)*ROUND(G623,3),2)</f>
      </c>
      <c s="36" t="s">
        <v>55</v>
      </c>
      <c>
        <f>(M623*21)/100</f>
      </c>
      <c t="s">
        <v>28</v>
      </c>
    </row>
    <row r="624" spans="1:5" ht="12.75">
      <c r="A624" s="35" t="s">
        <v>56</v>
      </c>
      <c r="E624" s="39" t="s">
        <v>6035</v>
      </c>
    </row>
    <row r="625" spans="1:5" ht="12.75">
      <c r="A625" s="35" t="s">
        <v>57</v>
      </c>
      <c r="E625" s="40" t="s">
        <v>5</v>
      </c>
    </row>
    <row r="626" spans="1:5" ht="12.75">
      <c r="A626" t="s">
        <v>58</v>
      </c>
      <c r="E626" s="39" t="s">
        <v>5</v>
      </c>
    </row>
    <row r="627" spans="1:16" ht="12.75">
      <c r="A627" t="s">
        <v>50</v>
      </c>
      <c s="34" t="s">
        <v>1196</v>
      </c>
      <c s="34" t="s">
        <v>6036</v>
      </c>
      <c s="35" t="s">
        <v>5</v>
      </c>
      <c s="6" t="s">
        <v>6037</v>
      </c>
      <c s="36" t="s">
        <v>108</v>
      </c>
      <c s="37">
        <v>14</v>
      </c>
      <c s="36">
        <v>0</v>
      </c>
      <c s="36">
        <f>ROUND(G627*H627,6)</f>
      </c>
      <c r="L627" s="38">
        <v>0</v>
      </c>
      <c s="32">
        <f>ROUND(ROUND(L627,2)*ROUND(G627,3),2)</f>
      </c>
      <c s="36" t="s">
        <v>55</v>
      </c>
      <c>
        <f>(M627*21)/100</f>
      </c>
      <c t="s">
        <v>28</v>
      </c>
    </row>
    <row r="628" spans="1:5" ht="12.75">
      <c r="A628" s="35" t="s">
        <v>56</v>
      </c>
      <c r="E628" s="39" t="s">
        <v>6037</v>
      </c>
    </row>
    <row r="629" spans="1:5" ht="12.75">
      <c r="A629" s="35" t="s">
        <v>57</v>
      </c>
      <c r="E629" s="40" t="s">
        <v>5</v>
      </c>
    </row>
    <row r="630" spans="1:5" ht="12.75">
      <c r="A630" t="s">
        <v>58</v>
      </c>
      <c r="E630" s="39" t="s">
        <v>5</v>
      </c>
    </row>
    <row r="631" spans="1:16" ht="12.75">
      <c r="A631" t="s">
        <v>50</v>
      </c>
      <c s="34" t="s">
        <v>1199</v>
      </c>
      <c s="34" t="s">
        <v>6038</v>
      </c>
      <c s="35" t="s">
        <v>5</v>
      </c>
      <c s="6" t="s">
        <v>6039</v>
      </c>
      <c s="36" t="s">
        <v>108</v>
      </c>
      <c s="37">
        <v>12</v>
      </c>
      <c s="36">
        <v>0</v>
      </c>
      <c s="36">
        <f>ROUND(G631*H631,6)</f>
      </c>
      <c r="L631" s="38">
        <v>0</v>
      </c>
      <c s="32">
        <f>ROUND(ROUND(L631,2)*ROUND(G631,3),2)</f>
      </c>
      <c s="36" t="s">
        <v>55</v>
      </c>
      <c>
        <f>(M631*21)/100</f>
      </c>
      <c t="s">
        <v>28</v>
      </c>
    </row>
    <row r="632" spans="1:5" ht="12.75">
      <c r="A632" s="35" t="s">
        <v>56</v>
      </c>
      <c r="E632" s="39" t="s">
        <v>6039</v>
      </c>
    </row>
    <row r="633" spans="1:5" ht="12.75">
      <c r="A633" s="35" t="s">
        <v>57</v>
      </c>
      <c r="E633" s="40" t="s">
        <v>5</v>
      </c>
    </row>
    <row r="634" spans="1:5" ht="12.75">
      <c r="A634" t="s">
        <v>58</v>
      </c>
      <c r="E634" s="39" t="s">
        <v>5</v>
      </c>
    </row>
    <row r="635" spans="1:16" ht="12.75">
      <c r="A635" t="s">
        <v>50</v>
      </c>
      <c s="34" t="s">
        <v>1202</v>
      </c>
      <c s="34" t="s">
        <v>6040</v>
      </c>
      <c s="35" t="s">
        <v>5</v>
      </c>
      <c s="6" t="s">
        <v>6041</v>
      </c>
      <c s="36" t="s">
        <v>108</v>
      </c>
      <c s="37">
        <v>8</v>
      </c>
      <c s="36">
        <v>0</v>
      </c>
      <c s="36">
        <f>ROUND(G635*H635,6)</f>
      </c>
      <c r="L635" s="38">
        <v>0</v>
      </c>
      <c s="32">
        <f>ROUND(ROUND(L635,2)*ROUND(G635,3),2)</f>
      </c>
      <c s="36" t="s">
        <v>55</v>
      </c>
      <c>
        <f>(M635*21)/100</f>
      </c>
      <c t="s">
        <v>28</v>
      </c>
    </row>
    <row r="636" spans="1:5" ht="12.75">
      <c r="A636" s="35" t="s">
        <v>56</v>
      </c>
      <c r="E636" s="39" t="s">
        <v>6041</v>
      </c>
    </row>
    <row r="637" spans="1:5" ht="12.75">
      <c r="A637" s="35" t="s">
        <v>57</v>
      </c>
      <c r="E637" s="40" t="s">
        <v>5</v>
      </c>
    </row>
    <row r="638" spans="1:5" ht="12.75">
      <c r="A638" t="s">
        <v>58</v>
      </c>
      <c r="E638" s="39" t="s">
        <v>5</v>
      </c>
    </row>
    <row r="639" spans="1:16" ht="25.5">
      <c r="A639" t="s">
        <v>50</v>
      </c>
      <c s="34" t="s">
        <v>3720</v>
      </c>
      <c s="34" t="s">
        <v>6042</v>
      </c>
      <c s="35" t="s">
        <v>5</v>
      </c>
      <c s="6" t="s">
        <v>6043</v>
      </c>
      <c s="36" t="s">
        <v>108</v>
      </c>
      <c s="37">
        <v>7</v>
      </c>
      <c s="36">
        <v>0</v>
      </c>
      <c s="36">
        <f>ROUND(G639*H639,6)</f>
      </c>
      <c r="L639" s="38">
        <v>0</v>
      </c>
      <c s="32">
        <f>ROUND(ROUND(L639,2)*ROUND(G639,3),2)</f>
      </c>
      <c s="36" t="s">
        <v>55</v>
      </c>
      <c>
        <f>(M639*21)/100</f>
      </c>
      <c t="s">
        <v>28</v>
      </c>
    </row>
    <row r="640" spans="1:5" ht="25.5">
      <c r="A640" s="35" t="s">
        <v>56</v>
      </c>
      <c r="E640" s="39" t="s">
        <v>6043</v>
      </c>
    </row>
    <row r="641" spans="1:5" ht="12.75">
      <c r="A641" s="35" t="s">
        <v>57</v>
      </c>
      <c r="E641" s="40" t="s">
        <v>5</v>
      </c>
    </row>
    <row r="642" spans="1:5" ht="12.75">
      <c r="A642" t="s">
        <v>58</v>
      </c>
      <c r="E642" s="39" t="s">
        <v>5</v>
      </c>
    </row>
    <row r="643" spans="1:16" ht="12.75">
      <c r="A643" t="s">
        <v>50</v>
      </c>
      <c s="34" t="s">
        <v>3724</v>
      </c>
      <c s="34" t="s">
        <v>6044</v>
      </c>
      <c s="35" t="s">
        <v>5</v>
      </c>
      <c s="6" t="s">
        <v>6045</v>
      </c>
      <c s="36" t="s">
        <v>108</v>
      </c>
      <c s="37">
        <v>6</v>
      </c>
      <c s="36">
        <v>0</v>
      </c>
      <c s="36">
        <f>ROUND(G643*H643,6)</f>
      </c>
      <c r="L643" s="38">
        <v>0</v>
      </c>
      <c s="32">
        <f>ROUND(ROUND(L643,2)*ROUND(G643,3),2)</f>
      </c>
      <c s="36" t="s">
        <v>55</v>
      </c>
      <c>
        <f>(M643*21)/100</f>
      </c>
      <c t="s">
        <v>28</v>
      </c>
    </row>
    <row r="644" spans="1:5" ht="12.75">
      <c r="A644" s="35" t="s">
        <v>56</v>
      </c>
      <c r="E644" s="39" t="s">
        <v>6045</v>
      </c>
    </row>
    <row r="645" spans="1:5" ht="12.75">
      <c r="A645" s="35" t="s">
        <v>57</v>
      </c>
      <c r="E645" s="40" t="s">
        <v>5</v>
      </c>
    </row>
    <row r="646" spans="1:5" ht="12.75">
      <c r="A646" t="s">
        <v>58</v>
      </c>
      <c r="E646" s="39" t="s">
        <v>5</v>
      </c>
    </row>
    <row r="647" spans="1:16" ht="12.75">
      <c r="A647" t="s">
        <v>50</v>
      </c>
      <c s="34" t="s">
        <v>3728</v>
      </c>
      <c s="34" t="s">
        <v>6046</v>
      </c>
      <c s="35" t="s">
        <v>5</v>
      </c>
      <c s="6" t="s">
        <v>6047</v>
      </c>
      <c s="36" t="s">
        <v>108</v>
      </c>
      <c s="37">
        <v>53</v>
      </c>
      <c s="36">
        <v>0</v>
      </c>
      <c s="36">
        <f>ROUND(G647*H647,6)</f>
      </c>
      <c r="L647" s="38">
        <v>0</v>
      </c>
      <c s="32">
        <f>ROUND(ROUND(L647,2)*ROUND(G647,3),2)</f>
      </c>
      <c s="36" t="s">
        <v>55</v>
      </c>
      <c>
        <f>(M647*21)/100</f>
      </c>
      <c t="s">
        <v>28</v>
      </c>
    </row>
    <row r="648" spans="1:5" ht="12.75">
      <c r="A648" s="35" t="s">
        <v>56</v>
      </c>
      <c r="E648" s="39" t="s">
        <v>6047</v>
      </c>
    </row>
    <row r="649" spans="1:5" ht="12.75">
      <c r="A649" s="35" t="s">
        <v>57</v>
      </c>
      <c r="E649" s="40" t="s">
        <v>5</v>
      </c>
    </row>
    <row r="650" spans="1:5" ht="12.75">
      <c r="A650" t="s">
        <v>58</v>
      </c>
      <c r="E650" s="39" t="s">
        <v>5</v>
      </c>
    </row>
    <row r="651" spans="1:16" ht="12.75">
      <c r="A651" t="s">
        <v>50</v>
      </c>
      <c s="34" t="s">
        <v>3732</v>
      </c>
      <c s="34" t="s">
        <v>6048</v>
      </c>
      <c s="35" t="s">
        <v>5</v>
      </c>
      <c s="6" t="s">
        <v>6049</v>
      </c>
      <c s="36" t="s">
        <v>108</v>
      </c>
      <c s="37">
        <v>11</v>
      </c>
      <c s="36">
        <v>0</v>
      </c>
      <c s="36">
        <f>ROUND(G651*H651,6)</f>
      </c>
      <c r="L651" s="38">
        <v>0</v>
      </c>
      <c s="32">
        <f>ROUND(ROUND(L651,2)*ROUND(G651,3),2)</f>
      </c>
      <c s="36" t="s">
        <v>55</v>
      </c>
      <c>
        <f>(M651*21)/100</f>
      </c>
      <c t="s">
        <v>28</v>
      </c>
    </row>
    <row r="652" spans="1:5" ht="12.75">
      <c r="A652" s="35" t="s">
        <v>56</v>
      </c>
      <c r="E652" s="39" t="s">
        <v>6049</v>
      </c>
    </row>
    <row r="653" spans="1:5" ht="12.75">
      <c r="A653" s="35" t="s">
        <v>57</v>
      </c>
      <c r="E653" s="40" t="s">
        <v>5</v>
      </c>
    </row>
    <row r="654" spans="1:5" ht="12.75">
      <c r="A654" t="s">
        <v>58</v>
      </c>
      <c r="E654" s="39" t="s">
        <v>5</v>
      </c>
    </row>
    <row r="655" spans="1:16" ht="12.75">
      <c r="A655" t="s">
        <v>50</v>
      </c>
      <c s="34" t="s">
        <v>3735</v>
      </c>
      <c s="34" t="s">
        <v>6050</v>
      </c>
      <c s="35" t="s">
        <v>5</v>
      </c>
      <c s="6" t="s">
        <v>6051</v>
      </c>
      <c s="36" t="s">
        <v>108</v>
      </c>
      <c s="37">
        <v>28</v>
      </c>
      <c s="36">
        <v>0</v>
      </c>
      <c s="36">
        <f>ROUND(G655*H655,6)</f>
      </c>
      <c r="L655" s="38">
        <v>0</v>
      </c>
      <c s="32">
        <f>ROUND(ROUND(L655,2)*ROUND(G655,3),2)</f>
      </c>
      <c s="36" t="s">
        <v>55</v>
      </c>
      <c>
        <f>(M655*21)/100</f>
      </c>
      <c t="s">
        <v>28</v>
      </c>
    </row>
    <row r="656" spans="1:5" ht="12.75">
      <c r="A656" s="35" t="s">
        <v>56</v>
      </c>
      <c r="E656" s="39" t="s">
        <v>6051</v>
      </c>
    </row>
    <row r="657" spans="1:5" ht="12.75">
      <c r="A657" s="35" t="s">
        <v>57</v>
      </c>
      <c r="E657" s="40" t="s">
        <v>5</v>
      </c>
    </row>
    <row r="658" spans="1:5" ht="12.75">
      <c r="A658" t="s">
        <v>58</v>
      </c>
      <c r="E658" s="39" t="s">
        <v>5</v>
      </c>
    </row>
    <row r="659" spans="1:16" ht="25.5">
      <c r="A659" t="s">
        <v>50</v>
      </c>
      <c s="34" t="s">
        <v>3738</v>
      </c>
      <c s="34" t="s">
        <v>6052</v>
      </c>
      <c s="35" t="s">
        <v>5</v>
      </c>
      <c s="6" t="s">
        <v>6053</v>
      </c>
      <c s="36" t="s">
        <v>108</v>
      </c>
      <c s="37">
        <v>13</v>
      </c>
      <c s="36">
        <v>0</v>
      </c>
      <c s="36">
        <f>ROUND(G659*H659,6)</f>
      </c>
      <c r="L659" s="38">
        <v>0</v>
      </c>
      <c s="32">
        <f>ROUND(ROUND(L659,2)*ROUND(G659,3),2)</f>
      </c>
      <c s="36" t="s">
        <v>55</v>
      </c>
      <c>
        <f>(M659*21)/100</f>
      </c>
      <c t="s">
        <v>28</v>
      </c>
    </row>
    <row r="660" spans="1:5" ht="25.5">
      <c r="A660" s="35" t="s">
        <v>56</v>
      </c>
      <c r="E660" s="39" t="s">
        <v>6053</v>
      </c>
    </row>
    <row r="661" spans="1:5" ht="12.75">
      <c r="A661" s="35" t="s">
        <v>57</v>
      </c>
      <c r="E661" s="40" t="s">
        <v>5</v>
      </c>
    </row>
    <row r="662" spans="1:5" ht="12.75">
      <c r="A662" t="s">
        <v>58</v>
      </c>
      <c r="E662" s="39" t="s">
        <v>5</v>
      </c>
    </row>
    <row r="663" spans="1:16" ht="12.75">
      <c r="A663" t="s">
        <v>50</v>
      </c>
      <c s="34" t="s">
        <v>3742</v>
      </c>
      <c s="34" t="s">
        <v>6054</v>
      </c>
      <c s="35" t="s">
        <v>5</v>
      </c>
      <c s="6" t="s">
        <v>6055</v>
      </c>
      <c s="36" t="s">
        <v>108</v>
      </c>
      <c s="37">
        <v>12</v>
      </c>
      <c s="36">
        <v>0</v>
      </c>
      <c s="36">
        <f>ROUND(G663*H663,6)</f>
      </c>
      <c r="L663" s="38">
        <v>0</v>
      </c>
      <c s="32">
        <f>ROUND(ROUND(L663,2)*ROUND(G663,3),2)</f>
      </c>
      <c s="36" t="s">
        <v>55</v>
      </c>
      <c>
        <f>(M663*21)/100</f>
      </c>
      <c t="s">
        <v>28</v>
      </c>
    </row>
    <row r="664" spans="1:5" ht="12.75">
      <c r="A664" s="35" t="s">
        <v>56</v>
      </c>
      <c r="E664" s="39" t="s">
        <v>6055</v>
      </c>
    </row>
    <row r="665" spans="1:5" ht="12.75">
      <c r="A665" s="35" t="s">
        <v>57</v>
      </c>
      <c r="E665" s="40" t="s">
        <v>5</v>
      </c>
    </row>
    <row r="666" spans="1:5" ht="12.75">
      <c r="A666" t="s">
        <v>58</v>
      </c>
      <c r="E666" s="39" t="s">
        <v>5</v>
      </c>
    </row>
    <row r="667" spans="1:16" ht="12.75">
      <c r="A667" t="s">
        <v>50</v>
      </c>
      <c s="34" t="s">
        <v>3746</v>
      </c>
      <c s="34" t="s">
        <v>6056</v>
      </c>
      <c s="35" t="s">
        <v>5</v>
      </c>
      <c s="6" t="s">
        <v>6057</v>
      </c>
      <c s="36" t="s">
        <v>108</v>
      </c>
      <c s="37">
        <v>9</v>
      </c>
      <c s="36">
        <v>0</v>
      </c>
      <c s="36">
        <f>ROUND(G667*H667,6)</f>
      </c>
      <c r="L667" s="38">
        <v>0</v>
      </c>
      <c s="32">
        <f>ROUND(ROUND(L667,2)*ROUND(G667,3),2)</f>
      </c>
      <c s="36" t="s">
        <v>55</v>
      </c>
      <c>
        <f>(M667*21)/100</f>
      </c>
      <c t="s">
        <v>28</v>
      </c>
    </row>
    <row r="668" spans="1:5" ht="12.75">
      <c r="A668" s="35" t="s">
        <v>56</v>
      </c>
      <c r="E668" s="39" t="s">
        <v>6057</v>
      </c>
    </row>
    <row r="669" spans="1:5" ht="12.75">
      <c r="A669" s="35" t="s">
        <v>57</v>
      </c>
      <c r="E669" s="40" t="s">
        <v>5</v>
      </c>
    </row>
    <row r="670" spans="1:5" ht="12.75">
      <c r="A670" t="s">
        <v>58</v>
      </c>
      <c r="E670" s="39" t="s">
        <v>5</v>
      </c>
    </row>
    <row r="671" spans="1:16" ht="12.75">
      <c r="A671" t="s">
        <v>50</v>
      </c>
      <c s="34" t="s">
        <v>3749</v>
      </c>
      <c s="34" t="s">
        <v>6058</v>
      </c>
      <c s="35" t="s">
        <v>5</v>
      </c>
      <c s="6" t="s">
        <v>6059</v>
      </c>
      <c s="36" t="s">
        <v>108</v>
      </c>
      <c s="37">
        <v>1</v>
      </c>
      <c s="36">
        <v>0</v>
      </c>
      <c s="36">
        <f>ROUND(G671*H671,6)</f>
      </c>
      <c r="L671" s="38">
        <v>0</v>
      </c>
      <c s="32">
        <f>ROUND(ROUND(L671,2)*ROUND(G671,3),2)</f>
      </c>
      <c s="36" t="s">
        <v>55</v>
      </c>
      <c>
        <f>(M671*21)/100</f>
      </c>
      <c t="s">
        <v>28</v>
      </c>
    </row>
    <row r="672" spans="1:5" ht="12.75">
      <c r="A672" s="35" t="s">
        <v>56</v>
      </c>
      <c r="E672" s="39" t="s">
        <v>6059</v>
      </c>
    </row>
    <row r="673" spans="1:5" ht="12.75">
      <c r="A673" s="35" t="s">
        <v>57</v>
      </c>
      <c r="E673" s="40" t="s">
        <v>5</v>
      </c>
    </row>
    <row r="674" spans="1:5" ht="12.75">
      <c r="A674" t="s">
        <v>58</v>
      </c>
      <c r="E674" s="39" t="s">
        <v>5</v>
      </c>
    </row>
    <row r="675" spans="1:16" ht="12.75">
      <c r="A675" t="s">
        <v>50</v>
      </c>
      <c s="34" t="s">
        <v>3754</v>
      </c>
      <c s="34" t="s">
        <v>6060</v>
      </c>
      <c s="35" t="s">
        <v>5</v>
      </c>
      <c s="6" t="s">
        <v>6061</v>
      </c>
      <c s="36" t="s">
        <v>108</v>
      </c>
      <c s="37">
        <v>18</v>
      </c>
      <c s="36">
        <v>0</v>
      </c>
      <c s="36">
        <f>ROUND(G675*H675,6)</f>
      </c>
      <c r="L675" s="38">
        <v>0</v>
      </c>
      <c s="32">
        <f>ROUND(ROUND(L675,2)*ROUND(G675,3),2)</f>
      </c>
      <c s="36" t="s">
        <v>55</v>
      </c>
      <c>
        <f>(M675*21)/100</f>
      </c>
      <c t="s">
        <v>28</v>
      </c>
    </row>
    <row r="676" spans="1:5" ht="12.75">
      <c r="A676" s="35" t="s">
        <v>56</v>
      </c>
      <c r="E676" s="39" t="s">
        <v>6061</v>
      </c>
    </row>
    <row r="677" spans="1:5" ht="12.75">
      <c r="A677" s="35" t="s">
        <v>57</v>
      </c>
      <c r="E677" s="40" t="s">
        <v>5</v>
      </c>
    </row>
    <row r="678" spans="1:5" ht="12.75">
      <c r="A678" t="s">
        <v>58</v>
      </c>
      <c r="E678" s="39" t="s">
        <v>5</v>
      </c>
    </row>
    <row r="679" spans="1:16" ht="12.75">
      <c r="A679" t="s">
        <v>50</v>
      </c>
      <c s="34" t="s">
        <v>3759</v>
      </c>
      <c s="34" t="s">
        <v>6062</v>
      </c>
      <c s="35" t="s">
        <v>5</v>
      </c>
      <c s="6" t="s">
        <v>6063</v>
      </c>
      <c s="36" t="s">
        <v>108</v>
      </c>
      <c s="37">
        <v>18</v>
      </c>
      <c s="36">
        <v>0</v>
      </c>
      <c s="36">
        <f>ROUND(G679*H679,6)</f>
      </c>
      <c r="L679" s="38">
        <v>0</v>
      </c>
      <c s="32">
        <f>ROUND(ROUND(L679,2)*ROUND(G679,3),2)</f>
      </c>
      <c s="36" t="s">
        <v>55</v>
      </c>
      <c>
        <f>(M679*21)/100</f>
      </c>
      <c t="s">
        <v>28</v>
      </c>
    </row>
    <row r="680" spans="1:5" ht="12.75">
      <c r="A680" s="35" t="s">
        <v>56</v>
      </c>
      <c r="E680" s="39" t="s">
        <v>6063</v>
      </c>
    </row>
    <row r="681" spans="1:5" ht="12.75">
      <c r="A681" s="35" t="s">
        <v>57</v>
      </c>
      <c r="E681" s="40" t="s">
        <v>5</v>
      </c>
    </row>
    <row r="682" spans="1:5" ht="12.75">
      <c r="A682" t="s">
        <v>58</v>
      </c>
      <c r="E682" s="39" t="s">
        <v>5</v>
      </c>
    </row>
    <row r="683" spans="1:16" ht="12.75">
      <c r="A683" t="s">
        <v>50</v>
      </c>
      <c s="34" t="s">
        <v>3762</v>
      </c>
      <c s="34" t="s">
        <v>6064</v>
      </c>
      <c s="35" t="s">
        <v>5</v>
      </c>
      <c s="6" t="s">
        <v>6065</v>
      </c>
      <c s="36" t="s">
        <v>108</v>
      </c>
      <c s="37">
        <v>6</v>
      </c>
      <c s="36">
        <v>0</v>
      </c>
      <c s="36">
        <f>ROUND(G683*H683,6)</f>
      </c>
      <c r="L683" s="38">
        <v>0</v>
      </c>
      <c s="32">
        <f>ROUND(ROUND(L683,2)*ROUND(G683,3),2)</f>
      </c>
      <c s="36" t="s">
        <v>55</v>
      </c>
      <c>
        <f>(M683*21)/100</f>
      </c>
      <c t="s">
        <v>28</v>
      </c>
    </row>
    <row r="684" spans="1:5" ht="12.75">
      <c r="A684" s="35" t="s">
        <v>56</v>
      </c>
      <c r="E684" s="39" t="s">
        <v>6065</v>
      </c>
    </row>
    <row r="685" spans="1:5" ht="12.75">
      <c r="A685" s="35" t="s">
        <v>57</v>
      </c>
      <c r="E685" s="40" t="s">
        <v>5</v>
      </c>
    </row>
    <row r="686" spans="1:5" ht="12.75">
      <c r="A686" t="s">
        <v>58</v>
      </c>
      <c r="E686" s="39" t="s">
        <v>5</v>
      </c>
    </row>
    <row r="687" spans="1:16" ht="12.75">
      <c r="A687" t="s">
        <v>50</v>
      </c>
      <c s="34" t="s">
        <v>3767</v>
      </c>
      <c s="34" t="s">
        <v>6066</v>
      </c>
      <c s="35" t="s">
        <v>5</v>
      </c>
      <c s="6" t="s">
        <v>6067</v>
      </c>
      <c s="36" t="s">
        <v>108</v>
      </c>
      <c s="37">
        <v>15</v>
      </c>
      <c s="36">
        <v>0</v>
      </c>
      <c s="36">
        <f>ROUND(G687*H687,6)</f>
      </c>
      <c r="L687" s="38">
        <v>0</v>
      </c>
      <c s="32">
        <f>ROUND(ROUND(L687,2)*ROUND(G687,3),2)</f>
      </c>
      <c s="36" t="s">
        <v>55</v>
      </c>
      <c>
        <f>(M687*21)/100</f>
      </c>
      <c t="s">
        <v>28</v>
      </c>
    </row>
    <row r="688" spans="1:5" ht="12.75">
      <c r="A688" s="35" t="s">
        <v>56</v>
      </c>
      <c r="E688" s="39" t="s">
        <v>6067</v>
      </c>
    </row>
    <row r="689" spans="1:5" ht="12.75">
      <c r="A689" s="35" t="s">
        <v>57</v>
      </c>
      <c r="E689" s="40" t="s">
        <v>5</v>
      </c>
    </row>
    <row r="690" spans="1:5" ht="12.75">
      <c r="A690" t="s">
        <v>58</v>
      </c>
      <c r="E690" s="39" t="s">
        <v>5</v>
      </c>
    </row>
    <row r="691" spans="1:16" ht="12.75">
      <c r="A691" t="s">
        <v>50</v>
      </c>
      <c s="34" t="s">
        <v>3772</v>
      </c>
      <c s="34" t="s">
        <v>6068</v>
      </c>
      <c s="35" t="s">
        <v>5</v>
      </c>
      <c s="6" t="s">
        <v>6069</v>
      </c>
      <c s="36" t="s">
        <v>108</v>
      </c>
      <c s="37">
        <v>13</v>
      </c>
      <c s="36">
        <v>0</v>
      </c>
      <c s="36">
        <f>ROUND(G691*H691,6)</f>
      </c>
      <c r="L691" s="38">
        <v>0</v>
      </c>
      <c s="32">
        <f>ROUND(ROUND(L691,2)*ROUND(G691,3),2)</f>
      </c>
      <c s="36" t="s">
        <v>55</v>
      </c>
      <c>
        <f>(M691*21)/100</f>
      </c>
      <c t="s">
        <v>28</v>
      </c>
    </row>
    <row r="692" spans="1:5" ht="12.75">
      <c r="A692" s="35" t="s">
        <v>56</v>
      </c>
      <c r="E692" s="39" t="s">
        <v>6069</v>
      </c>
    </row>
    <row r="693" spans="1:5" ht="12.75">
      <c r="A693" s="35" t="s">
        <v>57</v>
      </c>
      <c r="E693" s="40" t="s">
        <v>5</v>
      </c>
    </row>
    <row r="694" spans="1:5" ht="12.75">
      <c r="A694" t="s">
        <v>58</v>
      </c>
      <c r="E694" s="39" t="s">
        <v>5</v>
      </c>
    </row>
    <row r="695" spans="1:16" ht="25.5">
      <c r="A695" t="s">
        <v>50</v>
      </c>
      <c s="34" t="s">
        <v>3776</v>
      </c>
      <c s="34" t="s">
        <v>6070</v>
      </c>
      <c s="35" t="s">
        <v>5</v>
      </c>
      <c s="6" t="s">
        <v>6071</v>
      </c>
      <c s="36" t="s">
        <v>108</v>
      </c>
      <c s="37">
        <v>10</v>
      </c>
      <c s="36">
        <v>0</v>
      </c>
      <c s="36">
        <f>ROUND(G695*H695,6)</f>
      </c>
      <c r="L695" s="38">
        <v>0</v>
      </c>
      <c s="32">
        <f>ROUND(ROUND(L695,2)*ROUND(G695,3),2)</f>
      </c>
      <c s="36" t="s">
        <v>55</v>
      </c>
      <c>
        <f>(M695*21)/100</f>
      </c>
      <c t="s">
        <v>28</v>
      </c>
    </row>
    <row r="696" spans="1:5" ht="25.5">
      <c r="A696" s="35" t="s">
        <v>56</v>
      </c>
      <c r="E696" s="39" t="s">
        <v>6071</v>
      </c>
    </row>
    <row r="697" spans="1:5" ht="12.75">
      <c r="A697" s="35" t="s">
        <v>57</v>
      </c>
      <c r="E697" s="40" t="s">
        <v>5</v>
      </c>
    </row>
    <row r="698" spans="1:5" ht="12.75">
      <c r="A698" t="s">
        <v>58</v>
      </c>
      <c r="E698" s="39" t="s">
        <v>5</v>
      </c>
    </row>
    <row r="699" spans="1:16" ht="12.75">
      <c r="A699" t="s">
        <v>50</v>
      </c>
      <c s="34" t="s">
        <v>3781</v>
      </c>
      <c s="34" t="s">
        <v>6072</v>
      </c>
      <c s="35" t="s">
        <v>5</v>
      </c>
      <c s="6" t="s">
        <v>6073</v>
      </c>
      <c s="36" t="s">
        <v>108</v>
      </c>
      <c s="37">
        <v>10</v>
      </c>
      <c s="36">
        <v>0</v>
      </c>
      <c s="36">
        <f>ROUND(G699*H699,6)</f>
      </c>
      <c r="L699" s="38">
        <v>0</v>
      </c>
      <c s="32">
        <f>ROUND(ROUND(L699,2)*ROUND(G699,3),2)</f>
      </c>
      <c s="36" t="s">
        <v>55</v>
      </c>
      <c>
        <f>(M699*21)/100</f>
      </c>
      <c t="s">
        <v>28</v>
      </c>
    </row>
    <row r="700" spans="1:5" ht="12.75">
      <c r="A700" s="35" t="s">
        <v>56</v>
      </c>
      <c r="E700" s="39" t="s">
        <v>6073</v>
      </c>
    </row>
    <row r="701" spans="1:5" ht="12.75">
      <c r="A701" s="35" t="s">
        <v>57</v>
      </c>
      <c r="E701" s="40" t="s">
        <v>5</v>
      </c>
    </row>
    <row r="702" spans="1:5" ht="12.75">
      <c r="A702" t="s">
        <v>58</v>
      </c>
      <c r="E702" s="39" t="s">
        <v>5</v>
      </c>
    </row>
    <row r="703" spans="1:16" ht="25.5">
      <c r="A703" t="s">
        <v>50</v>
      </c>
      <c s="34" t="s">
        <v>3785</v>
      </c>
      <c s="34" t="s">
        <v>6074</v>
      </c>
      <c s="35" t="s">
        <v>5</v>
      </c>
      <c s="6" t="s">
        <v>6075</v>
      </c>
      <c s="36" t="s">
        <v>108</v>
      </c>
      <c s="37">
        <v>16</v>
      </c>
      <c s="36">
        <v>0</v>
      </c>
      <c s="36">
        <f>ROUND(G703*H703,6)</f>
      </c>
      <c r="L703" s="38">
        <v>0</v>
      </c>
      <c s="32">
        <f>ROUND(ROUND(L703,2)*ROUND(G703,3),2)</f>
      </c>
      <c s="36" t="s">
        <v>55</v>
      </c>
      <c>
        <f>(M703*21)/100</f>
      </c>
      <c t="s">
        <v>28</v>
      </c>
    </row>
    <row r="704" spans="1:5" ht="25.5">
      <c r="A704" s="35" t="s">
        <v>56</v>
      </c>
      <c r="E704" s="39" t="s">
        <v>6075</v>
      </c>
    </row>
    <row r="705" spans="1:5" ht="12.75">
      <c r="A705" s="35" t="s">
        <v>57</v>
      </c>
      <c r="E705" s="40" t="s">
        <v>5</v>
      </c>
    </row>
    <row r="706" spans="1:5" ht="12.75">
      <c r="A706" t="s">
        <v>58</v>
      </c>
      <c r="E706" s="39" t="s">
        <v>5</v>
      </c>
    </row>
    <row r="707" spans="1:16" ht="12.75">
      <c r="A707" t="s">
        <v>50</v>
      </c>
      <c s="34" t="s">
        <v>3789</v>
      </c>
      <c s="34" t="s">
        <v>6076</v>
      </c>
      <c s="35" t="s">
        <v>5</v>
      </c>
      <c s="6" t="s">
        <v>6077</v>
      </c>
      <c s="36" t="s">
        <v>108</v>
      </c>
      <c s="37">
        <v>3</v>
      </c>
      <c s="36">
        <v>0</v>
      </c>
      <c s="36">
        <f>ROUND(G707*H707,6)</f>
      </c>
      <c r="L707" s="38">
        <v>0</v>
      </c>
      <c s="32">
        <f>ROUND(ROUND(L707,2)*ROUND(G707,3),2)</f>
      </c>
      <c s="36" t="s">
        <v>55</v>
      </c>
      <c>
        <f>(M707*21)/100</f>
      </c>
      <c t="s">
        <v>28</v>
      </c>
    </row>
    <row r="708" spans="1:5" ht="12.75">
      <c r="A708" s="35" t="s">
        <v>56</v>
      </c>
      <c r="E708" s="39" t="s">
        <v>6077</v>
      </c>
    </row>
    <row r="709" spans="1:5" ht="12.75">
      <c r="A709" s="35" t="s">
        <v>57</v>
      </c>
      <c r="E709" s="40" t="s">
        <v>5</v>
      </c>
    </row>
    <row r="710" spans="1:5" ht="12.75">
      <c r="A710" t="s">
        <v>58</v>
      </c>
      <c r="E710" s="39" t="s">
        <v>5</v>
      </c>
    </row>
    <row r="711" spans="1:16" ht="12.75">
      <c r="A711" t="s">
        <v>50</v>
      </c>
      <c s="34" t="s">
        <v>3794</v>
      </c>
      <c s="34" t="s">
        <v>6078</v>
      </c>
      <c s="35" t="s">
        <v>5</v>
      </c>
      <c s="6" t="s">
        <v>6079</v>
      </c>
      <c s="36" t="s">
        <v>108</v>
      </c>
      <c s="37">
        <v>3</v>
      </c>
      <c s="36">
        <v>0</v>
      </c>
      <c s="36">
        <f>ROUND(G711*H711,6)</f>
      </c>
      <c r="L711" s="38">
        <v>0</v>
      </c>
      <c s="32">
        <f>ROUND(ROUND(L711,2)*ROUND(G711,3),2)</f>
      </c>
      <c s="36" t="s">
        <v>55</v>
      </c>
      <c>
        <f>(M711*21)/100</f>
      </c>
      <c t="s">
        <v>28</v>
      </c>
    </row>
    <row r="712" spans="1:5" ht="12.75">
      <c r="A712" s="35" t="s">
        <v>56</v>
      </c>
      <c r="E712" s="39" t="s">
        <v>6079</v>
      </c>
    </row>
    <row r="713" spans="1:5" ht="12.75">
      <c r="A713" s="35" t="s">
        <v>57</v>
      </c>
      <c r="E713" s="40" t="s">
        <v>5</v>
      </c>
    </row>
    <row r="714" spans="1:5" ht="12.75">
      <c r="A714" t="s">
        <v>58</v>
      </c>
      <c r="E714" s="39" t="s">
        <v>5</v>
      </c>
    </row>
    <row r="715" spans="1:16" ht="12.75">
      <c r="A715" t="s">
        <v>50</v>
      </c>
      <c s="34" t="s">
        <v>3799</v>
      </c>
      <c s="34" t="s">
        <v>6080</v>
      </c>
      <c s="35" t="s">
        <v>5</v>
      </c>
      <c s="6" t="s">
        <v>6081</v>
      </c>
      <c s="36" t="s">
        <v>108</v>
      </c>
      <c s="37">
        <v>1</v>
      </c>
      <c s="36">
        <v>0</v>
      </c>
      <c s="36">
        <f>ROUND(G715*H715,6)</f>
      </c>
      <c r="L715" s="38">
        <v>0</v>
      </c>
      <c s="32">
        <f>ROUND(ROUND(L715,2)*ROUND(G715,3),2)</f>
      </c>
      <c s="36" t="s">
        <v>55</v>
      </c>
      <c>
        <f>(M715*21)/100</f>
      </c>
      <c t="s">
        <v>28</v>
      </c>
    </row>
    <row r="716" spans="1:5" ht="12.75">
      <c r="A716" s="35" t="s">
        <v>56</v>
      </c>
      <c r="E716" s="39" t="s">
        <v>6081</v>
      </c>
    </row>
    <row r="717" spans="1:5" ht="12.75">
      <c r="A717" s="35" t="s">
        <v>57</v>
      </c>
      <c r="E717" s="40" t="s">
        <v>5</v>
      </c>
    </row>
    <row r="718" spans="1:5" ht="12.75">
      <c r="A718" t="s">
        <v>58</v>
      </c>
      <c r="E718" s="39" t="s">
        <v>5</v>
      </c>
    </row>
    <row r="719" spans="1:16" ht="25.5">
      <c r="A719" t="s">
        <v>50</v>
      </c>
      <c s="34" t="s">
        <v>3803</v>
      </c>
      <c s="34" t="s">
        <v>6082</v>
      </c>
      <c s="35" t="s">
        <v>5</v>
      </c>
      <c s="6" t="s">
        <v>6083</v>
      </c>
      <c s="36" t="s">
        <v>108</v>
      </c>
      <c s="37">
        <v>43</v>
      </c>
      <c s="36">
        <v>0</v>
      </c>
      <c s="36">
        <f>ROUND(G719*H719,6)</f>
      </c>
      <c r="L719" s="38">
        <v>0</v>
      </c>
      <c s="32">
        <f>ROUND(ROUND(L719,2)*ROUND(G719,3),2)</f>
      </c>
      <c s="36" t="s">
        <v>55</v>
      </c>
      <c>
        <f>(M719*21)/100</f>
      </c>
      <c t="s">
        <v>28</v>
      </c>
    </row>
    <row r="720" spans="1:5" ht="25.5">
      <c r="A720" s="35" t="s">
        <v>56</v>
      </c>
      <c r="E720" s="39" t="s">
        <v>6083</v>
      </c>
    </row>
    <row r="721" spans="1:5" ht="12.75">
      <c r="A721" s="35" t="s">
        <v>57</v>
      </c>
      <c r="E721" s="40" t="s">
        <v>5</v>
      </c>
    </row>
    <row r="722" spans="1:5" ht="12.75">
      <c r="A722" t="s">
        <v>58</v>
      </c>
      <c r="E722" s="39" t="s">
        <v>5</v>
      </c>
    </row>
    <row r="723" spans="1:16" ht="25.5">
      <c r="A723" t="s">
        <v>50</v>
      </c>
      <c s="34" t="s">
        <v>3806</v>
      </c>
      <c s="34" t="s">
        <v>6084</v>
      </c>
      <c s="35" t="s">
        <v>5</v>
      </c>
      <c s="6" t="s">
        <v>6085</v>
      </c>
      <c s="36" t="s">
        <v>108</v>
      </c>
      <c s="37">
        <v>20</v>
      </c>
      <c s="36">
        <v>0</v>
      </c>
      <c s="36">
        <f>ROUND(G723*H723,6)</f>
      </c>
      <c r="L723" s="38">
        <v>0</v>
      </c>
      <c s="32">
        <f>ROUND(ROUND(L723,2)*ROUND(G723,3),2)</f>
      </c>
      <c s="36" t="s">
        <v>55</v>
      </c>
      <c>
        <f>(M723*21)/100</f>
      </c>
      <c t="s">
        <v>28</v>
      </c>
    </row>
    <row r="724" spans="1:5" ht="25.5">
      <c r="A724" s="35" t="s">
        <v>56</v>
      </c>
      <c r="E724" s="39" t="s">
        <v>6085</v>
      </c>
    </row>
    <row r="725" spans="1:5" ht="12.75">
      <c r="A725" s="35" t="s">
        <v>57</v>
      </c>
      <c r="E725" s="40" t="s">
        <v>5</v>
      </c>
    </row>
    <row r="726" spans="1:5" ht="12.75">
      <c r="A726" t="s">
        <v>58</v>
      </c>
      <c r="E726" s="39" t="s">
        <v>5</v>
      </c>
    </row>
    <row r="727" spans="1:16" ht="12.75">
      <c r="A727" t="s">
        <v>50</v>
      </c>
      <c s="34" t="s">
        <v>3810</v>
      </c>
      <c s="34" t="s">
        <v>6086</v>
      </c>
      <c s="35" t="s">
        <v>5</v>
      </c>
      <c s="6" t="s">
        <v>6087</v>
      </c>
      <c s="36" t="s">
        <v>108</v>
      </c>
      <c s="37">
        <v>34</v>
      </c>
      <c s="36">
        <v>0</v>
      </c>
      <c s="36">
        <f>ROUND(G727*H727,6)</f>
      </c>
      <c r="L727" s="38">
        <v>0</v>
      </c>
      <c s="32">
        <f>ROUND(ROUND(L727,2)*ROUND(G727,3),2)</f>
      </c>
      <c s="36" t="s">
        <v>55</v>
      </c>
      <c>
        <f>(M727*21)/100</f>
      </c>
      <c t="s">
        <v>28</v>
      </c>
    </row>
    <row r="728" spans="1:5" ht="12.75">
      <c r="A728" s="35" t="s">
        <v>56</v>
      </c>
      <c r="E728" s="39" t="s">
        <v>6087</v>
      </c>
    </row>
    <row r="729" spans="1:5" ht="12.75">
      <c r="A729" s="35" t="s">
        <v>57</v>
      </c>
      <c r="E729" s="40" t="s">
        <v>5</v>
      </c>
    </row>
    <row r="730" spans="1:5" ht="12.75">
      <c r="A730" t="s">
        <v>58</v>
      </c>
      <c r="E730" s="39" t="s">
        <v>5</v>
      </c>
    </row>
    <row r="731" spans="1:16" ht="12.75">
      <c r="A731" t="s">
        <v>50</v>
      </c>
      <c s="34" t="s">
        <v>3814</v>
      </c>
      <c s="34" t="s">
        <v>6088</v>
      </c>
      <c s="35" t="s">
        <v>5</v>
      </c>
      <c s="6" t="s">
        <v>6089</v>
      </c>
      <c s="36" t="s">
        <v>108</v>
      </c>
      <c s="37">
        <v>17</v>
      </c>
      <c s="36">
        <v>0</v>
      </c>
      <c s="36">
        <f>ROUND(G731*H731,6)</f>
      </c>
      <c r="L731" s="38">
        <v>0</v>
      </c>
      <c s="32">
        <f>ROUND(ROUND(L731,2)*ROUND(G731,3),2)</f>
      </c>
      <c s="36" t="s">
        <v>55</v>
      </c>
      <c>
        <f>(M731*21)/100</f>
      </c>
      <c t="s">
        <v>28</v>
      </c>
    </row>
    <row r="732" spans="1:5" ht="12.75">
      <c r="A732" s="35" t="s">
        <v>56</v>
      </c>
      <c r="E732" s="39" t="s">
        <v>6089</v>
      </c>
    </row>
    <row r="733" spans="1:5" ht="12.75">
      <c r="A733" s="35" t="s">
        <v>57</v>
      </c>
      <c r="E733" s="40" t="s">
        <v>5</v>
      </c>
    </row>
    <row r="734" spans="1:5" ht="12.75">
      <c r="A734" t="s">
        <v>58</v>
      </c>
      <c r="E734" s="39" t="s">
        <v>5</v>
      </c>
    </row>
    <row r="735" spans="1:16" ht="12.75">
      <c r="A735" t="s">
        <v>50</v>
      </c>
      <c s="34" t="s">
        <v>3818</v>
      </c>
      <c s="34" t="s">
        <v>6090</v>
      </c>
      <c s="35" t="s">
        <v>5</v>
      </c>
      <c s="6" t="s">
        <v>6091</v>
      </c>
      <c s="36" t="s">
        <v>108</v>
      </c>
      <c s="37">
        <v>5</v>
      </c>
      <c s="36">
        <v>0</v>
      </c>
      <c s="36">
        <f>ROUND(G735*H735,6)</f>
      </c>
      <c r="L735" s="38">
        <v>0</v>
      </c>
      <c s="32">
        <f>ROUND(ROUND(L735,2)*ROUND(G735,3),2)</f>
      </c>
      <c s="36" t="s">
        <v>55</v>
      </c>
      <c>
        <f>(M735*21)/100</f>
      </c>
      <c t="s">
        <v>28</v>
      </c>
    </row>
    <row r="736" spans="1:5" ht="12.75">
      <c r="A736" s="35" t="s">
        <v>56</v>
      </c>
      <c r="E736" s="39" t="s">
        <v>6091</v>
      </c>
    </row>
    <row r="737" spans="1:5" ht="12.75">
      <c r="A737" s="35" t="s">
        <v>57</v>
      </c>
      <c r="E737" s="40" t="s">
        <v>5</v>
      </c>
    </row>
    <row r="738" spans="1:5" ht="12.75">
      <c r="A738" t="s">
        <v>58</v>
      </c>
      <c r="E738" s="39" t="s">
        <v>5</v>
      </c>
    </row>
    <row r="739" spans="1:16" ht="12.75">
      <c r="A739" t="s">
        <v>50</v>
      </c>
      <c s="34" t="s">
        <v>3821</v>
      </c>
      <c s="34" t="s">
        <v>6092</v>
      </c>
      <c s="35" t="s">
        <v>5</v>
      </c>
      <c s="6" t="s">
        <v>6093</v>
      </c>
      <c s="36" t="s">
        <v>108</v>
      </c>
      <c s="37">
        <v>6</v>
      </c>
      <c s="36">
        <v>0</v>
      </c>
      <c s="36">
        <f>ROUND(G739*H739,6)</f>
      </c>
      <c r="L739" s="38">
        <v>0</v>
      </c>
      <c s="32">
        <f>ROUND(ROUND(L739,2)*ROUND(G739,3),2)</f>
      </c>
      <c s="36" t="s">
        <v>55</v>
      </c>
      <c>
        <f>(M739*21)/100</f>
      </c>
      <c t="s">
        <v>28</v>
      </c>
    </row>
    <row r="740" spans="1:5" ht="12.75">
      <c r="A740" s="35" t="s">
        <v>56</v>
      </c>
      <c r="E740" s="39" t="s">
        <v>6093</v>
      </c>
    </row>
    <row r="741" spans="1:5" ht="12.75">
      <c r="A741" s="35" t="s">
        <v>57</v>
      </c>
      <c r="E741" s="40" t="s">
        <v>5</v>
      </c>
    </row>
    <row r="742" spans="1:5" ht="12.75">
      <c r="A742" t="s">
        <v>58</v>
      </c>
      <c r="E742" s="39" t="s">
        <v>5</v>
      </c>
    </row>
    <row r="743" spans="1:16" ht="25.5">
      <c r="A743" t="s">
        <v>50</v>
      </c>
      <c s="34" t="s">
        <v>3824</v>
      </c>
      <c s="34" t="s">
        <v>6094</v>
      </c>
      <c s="35" t="s">
        <v>5</v>
      </c>
      <c s="6" t="s">
        <v>6095</v>
      </c>
      <c s="36" t="s">
        <v>108</v>
      </c>
      <c s="37">
        <v>4</v>
      </c>
      <c s="36">
        <v>0</v>
      </c>
      <c s="36">
        <f>ROUND(G743*H743,6)</f>
      </c>
      <c r="L743" s="38">
        <v>0</v>
      </c>
      <c s="32">
        <f>ROUND(ROUND(L743,2)*ROUND(G743,3),2)</f>
      </c>
      <c s="36" t="s">
        <v>55</v>
      </c>
      <c>
        <f>(M743*21)/100</f>
      </c>
      <c t="s">
        <v>28</v>
      </c>
    </row>
    <row r="744" spans="1:5" ht="25.5">
      <c r="A744" s="35" t="s">
        <v>56</v>
      </c>
      <c r="E744" s="39" t="s">
        <v>6095</v>
      </c>
    </row>
    <row r="745" spans="1:5" ht="12.75">
      <c r="A745" s="35" t="s">
        <v>57</v>
      </c>
      <c r="E745" s="40" t="s">
        <v>5</v>
      </c>
    </row>
    <row r="746" spans="1:5" ht="12.75">
      <c r="A746" t="s">
        <v>58</v>
      </c>
      <c r="E746" s="39" t="s">
        <v>5</v>
      </c>
    </row>
    <row r="747" spans="1:16" ht="12.75">
      <c r="A747" t="s">
        <v>50</v>
      </c>
      <c s="34" t="s">
        <v>3828</v>
      </c>
      <c s="34" t="s">
        <v>6096</v>
      </c>
      <c s="35" t="s">
        <v>5</v>
      </c>
      <c s="6" t="s">
        <v>6097</v>
      </c>
      <c s="36" t="s">
        <v>108</v>
      </c>
      <c s="37">
        <v>9</v>
      </c>
      <c s="36">
        <v>0</v>
      </c>
      <c s="36">
        <f>ROUND(G747*H747,6)</f>
      </c>
      <c r="L747" s="38">
        <v>0</v>
      </c>
      <c s="32">
        <f>ROUND(ROUND(L747,2)*ROUND(G747,3),2)</f>
      </c>
      <c s="36" t="s">
        <v>55</v>
      </c>
      <c>
        <f>(M747*21)/100</f>
      </c>
      <c t="s">
        <v>28</v>
      </c>
    </row>
    <row r="748" spans="1:5" ht="12.75">
      <c r="A748" s="35" t="s">
        <v>56</v>
      </c>
      <c r="E748" s="39" t="s">
        <v>6097</v>
      </c>
    </row>
    <row r="749" spans="1:5" ht="12.75">
      <c r="A749" s="35" t="s">
        <v>57</v>
      </c>
      <c r="E749" s="40" t="s">
        <v>5</v>
      </c>
    </row>
    <row r="750" spans="1:5" ht="12.75">
      <c r="A750" t="s">
        <v>58</v>
      </c>
      <c r="E750" s="39" t="s">
        <v>5</v>
      </c>
    </row>
    <row r="751" spans="1:16" ht="12.75">
      <c r="A751" t="s">
        <v>50</v>
      </c>
      <c s="34" t="s">
        <v>3831</v>
      </c>
      <c s="34" t="s">
        <v>6098</v>
      </c>
      <c s="35" t="s">
        <v>5</v>
      </c>
      <c s="6" t="s">
        <v>6099</v>
      </c>
      <c s="36" t="s">
        <v>108</v>
      </c>
      <c s="37">
        <v>3</v>
      </c>
      <c s="36">
        <v>0</v>
      </c>
      <c s="36">
        <f>ROUND(G751*H751,6)</f>
      </c>
      <c r="L751" s="38">
        <v>0</v>
      </c>
      <c s="32">
        <f>ROUND(ROUND(L751,2)*ROUND(G751,3),2)</f>
      </c>
      <c s="36" t="s">
        <v>55</v>
      </c>
      <c>
        <f>(M751*21)/100</f>
      </c>
      <c t="s">
        <v>28</v>
      </c>
    </row>
    <row r="752" spans="1:5" ht="12.75">
      <c r="A752" s="35" t="s">
        <v>56</v>
      </c>
      <c r="E752" s="39" t="s">
        <v>6099</v>
      </c>
    </row>
    <row r="753" spans="1:5" ht="12.75">
      <c r="A753" s="35" t="s">
        <v>57</v>
      </c>
      <c r="E753" s="40" t="s">
        <v>5</v>
      </c>
    </row>
    <row r="754" spans="1:5" ht="12.75">
      <c r="A754" t="s">
        <v>58</v>
      </c>
      <c r="E754" s="39" t="s">
        <v>5</v>
      </c>
    </row>
    <row r="755" spans="1:16" ht="12.75">
      <c r="A755" t="s">
        <v>50</v>
      </c>
      <c s="34" t="s">
        <v>3834</v>
      </c>
      <c s="34" t="s">
        <v>6100</v>
      </c>
      <c s="35" t="s">
        <v>5</v>
      </c>
      <c s="6" t="s">
        <v>6101</v>
      </c>
      <c s="36" t="s">
        <v>108</v>
      </c>
      <c s="37">
        <v>10</v>
      </c>
      <c s="36">
        <v>0</v>
      </c>
      <c s="36">
        <f>ROUND(G755*H755,6)</f>
      </c>
      <c r="L755" s="38">
        <v>0</v>
      </c>
      <c s="32">
        <f>ROUND(ROUND(L755,2)*ROUND(G755,3),2)</f>
      </c>
      <c s="36" t="s">
        <v>55</v>
      </c>
      <c>
        <f>(M755*21)/100</f>
      </c>
      <c t="s">
        <v>28</v>
      </c>
    </row>
    <row r="756" spans="1:5" ht="12.75">
      <c r="A756" s="35" t="s">
        <v>56</v>
      </c>
      <c r="E756" s="39" t="s">
        <v>6101</v>
      </c>
    </row>
    <row r="757" spans="1:5" ht="12.75">
      <c r="A757" s="35" t="s">
        <v>57</v>
      </c>
      <c r="E757" s="40" t="s">
        <v>5</v>
      </c>
    </row>
    <row r="758" spans="1:5" ht="12.75">
      <c r="A758" t="s">
        <v>58</v>
      </c>
      <c r="E758" s="39" t="s">
        <v>5</v>
      </c>
    </row>
    <row r="759" spans="1:16" ht="12.75">
      <c r="A759" t="s">
        <v>50</v>
      </c>
      <c s="34" t="s">
        <v>3837</v>
      </c>
      <c s="34" t="s">
        <v>6102</v>
      </c>
      <c s="35" t="s">
        <v>5</v>
      </c>
      <c s="6" t="s">
        <v>6103</v>
      </c>
      <c s="36" t="s">
        <v>108</v>
      </c>
      <c s="37">
        <v>4</v>
      </c>
      <c s="36">
        <v>0</v>
      </c>
      <c s="36">
        <f>ROUND(G759*H759,6)</f>
      </c>
      <c r="L759" s="38">
        <v>0</v>
      </c>
      <c s="32">
        <f>ROUND(ROUND(L759,2)*ROUND(G759,3),2)</f>
      </c>
      <c s="36" t="s">
        <v>55</v>
      </c>
      <c>
        <f>(M759*21)/100</f>
      </c>
      <c t="s">
        <v>28</v>
      </c>
    </row>
    <row r="760" spans="1:5" ht="12.75">
      <c r="A760" s="35" t="s">
        <v>56</v>
      </c>
      <c r="E760" s="39" t="s">
        <v>6103</v>
      </c>
    </row>
    <row r="761" spans="1:5" ht="12.75">
      <c r="A761" s="35" t="s">
        <v>57</v>
      </c>
      <c r="E761" s="40" t="s">
        <v>5</v>
      </c>
    </row>
    <row r="762" spans="1:5" ht="12.75">
      <c r="A762" t="s">
        <v>58</v>
      </c>
      <c r="E762" s="39" t="s">
        <v>5</v>
      </c>
    </row>
    <row r="763" spans="1:16" ht="12.75">
      <c r="A763" t="s">
        <v>50</v>
      </c>
      <c s="34" t="s">
        <v>3841</v>
      </c>
      <c s="34" t="s">
        <v>6104</v>
      </c>
      <c s="35" t="s">
        <v>5</v>
      </c>
      <c s="6" t="s">
        <v>6105</v>
      </c>
      <c s="36" t="s">
        <v>108</v>
      </c>
      <c s="37">
        <v>1</v>
      </c>
      <c s="36">
        <v>0</v>
      </c>
      <c s="36">
        <f>ROUND(G763*H763,6)</f>
      </c>
      <c r="L763" s="38">
        <v>0</v>
      </c>
      <c s="32">
        <f>ROUND(ROUND(L763,2)*ROUND(G763,3),2)</f>
      </c>
      <c s="36" t="s">
        <v>55</v>
      </c>
      <c>
        <f>(M763*21)/100</f>
      </c>
      <c t="s">
        <v>28</v>
      </c>
    </row>
    <row r="764" spans="1:5" ht="12.75">
      <c r="A764" s="35" t="s">
        <v>56</v>
      </c>
      <c r="E764" s="39" t="s">
        <v>6105</v>
      </c>
    </row>
    <row r="765" spans="1:5" ht="12.75">
      <c r="A765" s="35" t="s">
        <v>57</v>
      </c>
      <c r="E765" s="40" t="s">
        <v>5</v>
      </c>
    </row>
    <row r="766" spans="1:5" ht="12.75">
      <c r="A766" t="s">
        <v>58</v>
      </c>
      <c r="E766" s="39" t="s">
        <v>5</v>
      </c>
    </row>
    <row r="767" spans="1:16" ht="12.75">
      <c r="A767" t="s">
        <v>50</v>
      </c>
      <c s="34" t="s">
        <v>3845</v>
      </c>
      <c s="34" t="s">
        <v>6106</v>
      </c>
      <c s="35" t="s">
        <v>5</v>
      </c>
      <c s="6" t="s">
        <v>6107</v>
      </c>
      <c s="36" t="s">
        <v>108</v>
      </c>
      <c s="37">
        <v>6</v>
      </c>
      <c s="36">
        <v>0</v>
      </c>
      <c s="36">
        <f>ROUND(G767*H767,6)</f>
      </c>
      <c r="L767" s="38">
        <v>0</v>
      </c>
      <c s="32">
        <f>ROUND(ROUND(L767,2)*ROUND(G767,3),2)</f>
      </c>
      <c s="36" t="s">
        <v>55</v>
      </c>
      <c>
        <f>(M767*21)/100</f>
      </c>
      <c t="s">
        <v>28</v>
      </c>
    </row>
    <row r="768" spans="1:5" ht="12.75">
      <c r="A768" s="35" t="s">
        <v>56</v>
      </c>
      <c r="E768" s="39" t="s">
        <v>6107</v>
      </c>
    </row>
    <row r="769" spans="1:5" ht="12.75">
      <c r="A769" s="35" t="s">
        <v>57</v>
      </c>
      <c r="E769" s="40" t="s">
        <v>5</v>
      </c>
    </row>
    <row r="770" spans="1:5" ht="12.75">
      <c r="A770" t="s">
        <v>58</v>
      </c>
      <c r="E770" s="39" t="s">
        <v>5</v>
      </c>
    </row>
    <row r="771" spans="1:16" ht="25.5">
      <c r="A771" t="s">
        <v>50</v>
      </c>
      <c s="34" t="s">
        <v>3848</v>
      </c>
      <c s="34" t="s">
        <v>6108</v>
      </c>
      <c s="35" t="s">
        <v>5</v>
      </c>
      <c s="6" t="s">
        <v>6109</v>
      </c>
      <c s="36" t="s">
        <v>108</v>
      </c>
      <c s="37">
        <v>11</v>
      </c>
      <c s="36">
        <v>0</v>
      </c>
      <c s="36">
        <f>ROUND(G771*H771,6)</f>
      </c>
      <c r="L771" s="38">
        <v>0</v>
      </c>
      <c s="32">
        <f>ROUND(ROUND(L771,2)*ROUND(G771,3),2)</f>
      </c>
      <c s="36" t="s">
        <v>55</v>
      </c>
      <c>
        <f>(M771*21)/100</f>
      </c>
      <c t="s">
        <v>28</v>
      </c>
    </row>
    <row r="772" spans="1:5" ht="25.5">
      <c r="A772" s="35" t="s">
        <v>56</v>
      </c>
      <c r="E772" s="39" t="s">
        <v>6109</v>
      </c>
    </row>
    <row r="773" spans="1:5" ht="12.75">
      <c r="A773" s="35" t="s">
        <v>57</v>
      </c>
      <c r="E773" s="40" t="s">
        <v>5</v>
      </c>
    </row>
    <row r="774" spans="1:5" ht="12.75">
      <c r="A774" t="s">
        <v>58</v>
      </c>
      <c r="E774" s="39" t="s">
        <v>5</v>
      </c>
    </row>
    <row r="775" spans="1:16" ht="25.5">
      <c r="A775" t="s">
        <v>50</v>
      </c>
      <c s="34" t="s">
        <v>3851</v>
      </c>
      <c s="34" t="s">
        <v>6110</v>
      </c>
      <c s="35" t="s">
        <v>5</v>
      </c>
      <c s="6" t="s">
        <v>6111</v>
      </c>
      <c s="36" t="s">
        <v>108</v>
      </c>
      <c s="37">
        <v>29</v>
      </c>
      <c s="36">
        <v>0</v>
      </c>
      <c s="36">
        <f>ROUND(G775*H775,6)</f>
      </c>
      <c r="L775" s="38">
        <v>0</v>
      </c>
      <c s="32">
        <f>ROUND(ROUND(L775,2)*ROUND(G775,3),2)</f>
      </c>
      <c s="36" t="s">
        <v>55</v>
      </c>
      <c>
        <f>(M775*21)/100</f>
      </c>
      <c t="s">
        <v>28</v>
      </c>
    </row>
    <row r="776" spans="1:5" ht="25.5">
      <c r="A776" s="35" t="s">
        <v>56</v>
      </c>
      <c r="E776" s="39" t="s">
        <v>6111</v>
      </c>
    </row>
    <row r="777" spans="1:5" ht="12.75">
      <c r="A777" s="35" t="s">
        <v>57</v>
      </c>
      <c r="E777" s="40" t="s">
        <v>5</v>
      </c>
    </row>
    <row r="778" spans="1:5" ht="12.75">
      <c r="A778" t="s">
        <v>58</v>
      </c>
      <c r="E778" s="39" t="s">
        <v>5</v>
      </c>
    </row>
    <row r="779" spans="1:13" ht="12.75">
      <c r="A779" t="s">
        <v>47</v>
      </c>
      <c r="C779" s="31" t="s">
        <v>6112</v>
      </c>
      <c r="E779" s="33" t="s">
        <v>6113</v>
      </c>
      <c r="J779" s="32">
        <f>0</f>
      </c>
      <c s="32">
        <f>0</f>
      </c>
      <c s="32">
        <f>0+L780+L784+L788+L792+L796+L800+L804+L808+L812+L816+L820+L824+L828+L832+L836</f>
      </c>
      <c s="32">
        <f>0+M780+M784+M788+M792+M796+M800+M804+M808+M812+M816+M820+M824+M828+M832+M836</f>
      </c>
    </row>
    <row r="780" spans="1:16" ht="12.75">
      <c r="A780" t="s">
        <v>50</v>
      </c>
      <c s="34" t="s">
        <v>3854</v>
      </c>
      <c s="34" t="s">
        <v>6114</v>
      </c>
      <c s="35" t="s">
        <v>5</v>
      </c>
      <c s="6" t="s">
        <v>6115</v>
      </c>
      <c s="36" t="s">
        <v>108</v>
      </c>
      <c s="37">
        <v>10</v>
      </c>
      <c s="36">
        <v>0</v>
      </c>
      <c s="36">
        <f>ROUND(G780*H780,6)</f>
      </c>
      <c r="L780" s="38">
        <v>0</v>
      </c>
      <c s="32">
        <f>ROUND(ROUND(L780,2)*ROUND(G780,3),2)</f>
      </c>
      <c s="36" t="s">
        <v>55</v>
      </c>
      <c>
        <f>(M780*21)/100</f>
      </c>
      <c t="s">
        <v>28</v>
      </c>
    </row>
    <row r="781" spans="1:5" ht="12.75">
      <c r="A781" s="35" t="s">
        <v>56</v>
      </c>
      <c r="E781" s="39" t="s">
        <v>6115</v>
      </c>
    </row>
    <row r="782" spans="1:5" ht="12.75">
      <c r="A782" s="35" t="s">
        <v>57</v>
      </c>
      <c r="E782" s="40" t="s">
        <v>5</v>
      </c>
    </row>
    <row r="783" spans="1:5" ht="12.75">
      <c r="A783" t="s">
        <v>58</v>
      </c>
      <c r="E783" s="39" t="s">
        <v>5</v>
      </c>
    </row>
    <row r="784" spans="1:16" ht="12.75">
      <c r="A784" t="s">
        <v>50</v>
      </c>
      <c s="34" t="s">
        <v>3858</v>
      </c>
      <c s="34" t="s">
        <v>6116</v>
      </c>
      <c s="35" t="s">
        <v>5</v>
      </c>
      <c s="6" t="s">
        <v>6117</v>
      </c>
      <c s="36" t="s">
        <v>108</v>
      </c>
      <c s="37">
        <v>10</v>
      </c>
      <c s="36">
        <v>0</v>
      </c>
      <c s="36">
        <f>ROUND(G784*H784,6)</f>
      </c>
      <c r="L784" s="38">
        <v>0</v>
      </c>
      <c s="32">
        <f>ROUND(ROUND(L784,2)*ROUND(G784,3),2)</f>
      </c>
      <c s="36" t="s">
        <v>55</v>
      </c>
      <c>
        <f>(M784*21)/100</f>
      </c>
      <c t="s">
        <v>28</v>
      </c>
    </row>
    <row r="785" spans="1:5" ht="12.75">
      <c r="A785" s="35" t="s">
        <v>56</v>
      </c>
      <c r="E785" s="39" t="s">
        <v>6117</v>
      </c>
    </row>
    <row r="786" spans="1:5" ht="12.75">
      <c r="A786" s="35" t="s">
        <v>57</v>
      </c>
      <c r="E786" s="40" t="s">
        <v>5</v>
      </c>
    </row>
    <row r="787" spans="1:5" ht="12.75">
      <c r="A787" t="s">
        <v>58</v>
      </c>
      <c r="E787" s="39" t="s">
        <v>5</v>
      </c>
    </row>
    <row r="788" spans="1:16" ht="12.75">
      <c r="A788" t="s">
        <v>50</v>
      </c>
      <c s="34" t="s">
        <v>3861</v>
      </c>
      <c s="34" t="s">
        <v>6118</v>
      </c>
      <c s="35" t="s">
        <v>5</v>
      </c>
      <c s="6" t="s">
        <v>6119</v>
      </c>
      <c s="36" t="s">
        <v>108</v>
      </c>
      <c s="37">
        <v>10</v>
      </c>
      <c s="36">
        <v>0</v>
      </c>
      <c s="36">
        <f>ROUND(G788*H788,6)</f>
      </c>
      <c r="L788" s="38">
        <v>0</v>
      </c>
      <c s="32">
        <f>ROUND(ROUND(L788,2)*ROUND(G788,3),2)</f>
      </c>
      <c s="36" t="s">
        <v>55</v>
      </c>
      <c>
        <f>(M788*21)/100</f>
      </c>
      <c t="s">
        <v>28</v>
      </c>
    </row>
    <row r="789" spans="1:5" ht="12.75">
      <c r="A789" s="35" t="s">
        <v>56</v>
      </c>
      <c r="E789" s="39" t="s">
        <v>6119</v>
      </c>
    </row>
    <row r="790" spans="1:5" ht="12.75">
      <c r="A790" s="35" t="s">
        <v>57</v>
      </c>
      <c r="E790" s="40" t="s">
        <v>5</v>
      </c>
    </row>
    <row r="791" spans="1:5" ht="12.75">
      <c r="A791" t="s">
        <v>58</v>
      </c>
      <c r="E791" s="39" t="s">
        <v>5</v>
      </c>
    </row>
    <row r="792" spans="1:16" ht="12.75">
      <c r="A792" t="s">
        <v>50</v>
      </c>
      <c s="34" t="s">
        <v>3865</v>
      </c>
      <c s="34" t="s">
        <v>6120</v>
      </c>
      <c s="35" t="s">
        <v>5</v>
      </c>
      <c s="6" t="s">
        <v>6121</v>
      </c>
      <c s="36" t="s">
        <v>108</v>
      </c>
      <c s="37">
        <v>10</v>
      </c>
      <c s="36">
        <v>0</v>
      </c>
      <c s="36">
        <f>ROUND(G792*H792,6)</f>
      </c>
      <c r="L792" s="38">
        <v>0</v>
      </c>
      <c s="32">
        <f>ROUND(ROUND(L792,2)*ROUND(G792,3),2)</f>
      </c>
      <c s="36" t="s">
        <v>55</v>
      </c>
      <c>
        <f>(M792*21)/100</f>
      </c>
      <c t="s">
        <v>28</v>
      </c>
    </row>
    <row r="793" spans="1:5" ht="12.75">
      <c r="A793" s="35" t="s">
        <v>56</v>
      </c>
      <c r="E793" s="39" t="s">
        <v>6121</v>
      </c>
    </row>
    <row r="794" spans="1:5" ht="12.75">
      <c r="A794" s="35" t="s">
        <v>57</v>
      </c>
      <c r="E794" s="40" t="s">
        <v>5</v>
      </c>
    </row>
    <row r="795" spans="1:5" ht="12.75">
      <c r="A795" t="s">
        <v>58</v>
      </c>
      <c r="E795" s="39" t="s">
        <v>5</v>
      </c>
    </row>
    <row r="796" spans="1:16" ht="12.75">
      <c r="A796" t="s">
        <v>50</v>
      </c>
      <c s="34" t="s">
        <v>3868</v>
      </c>
      <c s="34" t="s">
        <v>6122</v>
      </c>
      <c s="35" t="s">
        <v>5</v>
      </c>
      <c s="6" t="s">
        <v>6123</v>
      </c>
      <c s="36" t="s">
        <v>108</v>
      </c>
      <c s="37">
        <v>8</v>
      </c>
      <c s="36">
        <v>0</v>
      </c>
      <c s="36">
        <f>ROUND(G796*H796,6)</f>
      </c>
      <c r="L796" s="38">
        <v>0</v>
      </c>
      <c s="32">
        <f>ROUND(ROUND(L796,2)*ROUND(G796,3),2)</f>
      </c>
      <c s="36" t="s">
        <v>55</v>
      </c>
      <c>
        <f>(M796*21)/100</f>
      </c>
      <c t="s">
        <v>28</v>
      </c>
    </row>
    <row r="797" spans="1:5" ht="12.75">
      <c r="A797" s="35" t="s">
        <v>56</v>
      </c>
      <c r="E797" s="39" t="s">
        <v>6123</v>
      </c>
    </row>
    <row r="798" spans="1:5" ht="12.75">
      <c r="A798" s="35" t="s">
        <v>57</v>
      </c>
      <c r="E798" s="40" t="s">
        <v>5</v>
      </c>
    </row>
    <row r="799" spans="1:5" ht="12.75">
      <c r="A799" t="s">
        <v>58</v>
      </c>
      <c r="E799" s="39" t="s">
        <v>5</v>
      </c>
    </row>
    <row r="800" spans="1:16" ht="12.75">
      <c r="A800" t="s">
        <v>50</v>
      </c>
      <c s="34" t="s">
        <v>3871</v>
      </c>
      <c s="34" t="s">
        <v>6124</v>
      </c>
      <c s="35" t="s">
        <v>5</v>
      </c>
      <c s="6" t="s">
        <v>6125</v>
      </c>
      <c s="36" t="s">
        <v>108</v>
      </c>
      <c s="37">
        <v>10</v>
      </c>
      <c s="36">
        <v>0</v>
      </c>
      <c s="36">
        <f>ROUND(G800*H800,6)</f>
      </c>
      <c r="L800" s="38">
        <v>0</v>
      </c>
      <c s="32">
        <f>ROUND(ROUND(L800,2)*ROUND(G800,3),2)</f>
      </c>
      <c s="36" t="s">
        <v>55</v>
      </c>
      <c>
        <f>(M800*21)/100</f>
      </c>
      <c t="s">
        <v>28</v>
      </c>
    </row>
    <row r="801" spans="1:5" ht="12.75">
      <c r="A801" s="35" t="s">
        <v>56</v>
      </c>
      <c r="E801" s="39" t="s">
        <v>6125</v>
      </c>
    </row>
    <row r="802" spans="1:5" ht="12.75">
      <c r="A802" s="35" t="s">
        <v>57</v>
      </c>
      <c r="E802" s="40" t="s">
        <v>5</v>
      </c>
    </row>
    <row r="803" spans="1:5" ht="12.75">
      <c r="A803" t="s">
        <v>58</v>
      </c>
      <c r="E803" s="39" t="s">
        <v>5</v>
      </c>
    </row>
    <row r="804" spans="1:16" ht="25.5">
      <c r="A804" t="s">
        <v>50</v>
      </c>
      <c s="34" t="s">
        <v>3875</v>
      </c>
      <c s="34" t="s">
        <v>6126</v>
      </c>
      <c s="35" t="s">
        <v>5</v>
      </c>
      <c s="6" t="s">
        <v>6127</v>
      </c>
      <c s="36" t="s">
        <v>108</v>
      </c>
      <c s="37">
        <v>20</v>
      </c>
      <c s="36">
        <v>0</v>
      </c>
      <c s="36">
        <f>ROUND(G804*H804,6)</f>
      </c>
      <c r="L804" s="38">
        <v>0</v>
      </c>
      <c s="32">
        <f>ROUND(ROUND(L804,2)*ROUND(G804,3),2)</f>
      </c>
      <c s="36" t="s">
        <v>55</v>
      </c>
      <c>
        <f>(M804*21)/100</f>
      </c>
      <c t="s">
        <v>28</v>
      </c>
    </row>
    <row r="805" spans="1:5" ht="25.5">
      <c r="A805" s="35" t="s">
        <v>56</v>
      </c>
      <c r="E805" s="39" t="s">
        <v>6127</v>
      </c>
    </row>
    <row r="806" spans="1:5" ht="12.75">
      <c r="A806" s="35" t="s">
        <v>57</v>
      </c>
      <c r="E806" s="40" t="s">
        <v>5</v>
      </c>
    </row>
    <row r="807" spans="1:5" ht="12.75">
      <c r="A807" t="s">
        <v>58</v>
      </c>
      <c r="E807" s="39" t="s">
        <v>5</v>
      </c>
    </row>
    <row r="808" spans="1:16" ht="12.75">
      <c r="A808" t="s">
        <v>50</v>
      </c>
      <c s="34" t="s">
        <v>3878</v>
      </c>
      <c s="34" t="s">
        <v>6128</v>
      </c>
      <c s="35" t="s">
        <v>5</v>
      </c>
      <c s="6" t="s">
        <v>6129</v>
      </c>
      <c s="36" t="s">
        <v>93</v>
      </c>
      <c s="37">
        <v>248</v>
      </c>
      <c s="36">
        <v>0</v>
      </c>
      <c s="36">
        <f>ROUND(G808*H808,6)</f>
      </c>
      <c r="L808" s="38">
        <v>0</v>
      </c>
      <c s="32">
        <f>ROUND(ROUND(L808,2)*ROUND(G808,3),2)</f>
      </c>
      <c s="36" t="s">
        <v>55</v>
      </c>
      <c>
        <f>(M808*21)/100</f>
      </c>
      <c t="s">
        <v>28</v>
      </c>
    </row>
    <row r="809" spans="1:5" ht="12.75">
      <c r="A809" s="35" t="s">
        <v>56</v>
      </c>
      <c r="E809" s="39" t="s">
        <v>6129</v>
      </c>
    </row>
    <row r="810" spans="1:5" ht="12.75">
      <c r="A810" s="35" t="s">
        <v>57</v>
      </c>
      <c r="E810" s="40" t="s">
        <v>5</v>
      </c>
    </row>
    <row r="811" spans="1:5" ht="12.75">
      <c r="A811" t="s">
        <v>58</v>
      </c>
      <c r="E811" s="39" t="s">
        <v>5</v>
      </c>
    </row>
    <row r="812" spans="1:16" ht="25.5">
      <c r="A812" t="s">
        <v>50</v>
      </c>
      <c s="34" t="s">
        <v>3881</v>
      </c>
      <c s="34" t="s">
        <v>6130</v>
      </c>
      <c s="35" t="s">
        <v>5</v>
      </c>
      <c s="6" t="s">
        <v>6131</v>
      </c>
      <c s="36" t="s">
        <v>93</v>
      </c>
      <c s="37">
        <v>80</v>
      </c>
      <c s="36">
        <v>0</v>
      </c>
      <c s="36">
        <f>ROUND(G812*H812,6)</f>
      </c>
      <c r="L812" s="38">
        <v>0</v>
      </c>
      <c s="32">
        <f>ROUND(ROUND(L812,2)*ROUND(G812,3),2)</f>
      </c>
      <c s="36" t="s">
        <v>55</v>
      </c>
      <c>
        <f>(M812*21)/100</f>
      </c>
      <c t="s">
        <v>28</v>
      </c>
    </row>
    <row r="813" spans="1:5" ht="25.5">
      <c r="A813" s="35" t="s">
        <v>56</v>
      </c>
      <c r="E813" s="39" t="s">
        <v>6131</v>
      </c>
    </row>
    <row r="814" spans="1:5" ht="12.75">
      <c r="A814" s="35" t="s">
        <v>57</v>
      </c>
      <c r="E814" s="40" t="s">
        <v>5</v>
      </c>
    </row>
    <row r="815" spans="1:5" ht="12.75">
      <c r="A815" t="s">
        <v>58</v>
      </c>
      <c r="E815" s="39" t="s">
        <v>5</v>
      </c>
    </row>
    <row r="816" spans="1:16" ht="12.75">
      <c r="A816" t="s">
        <v>50</v>
      </c>
      <c s="34" t="s">
        <v>3884</v>
      </c>
      <c s="34" t="s">
        <v>6132</v>
      </c>
      <c s="35" t="s">
        <v>5</v>
      </c>
      <c s="6" t="s">
        <v>6133</v>
      </c>
      <c s="36" t="s">
        <v>108</v>
      </c>
      <c s="37">
        <v>80</v>
      </c>
      <c s="36">
        <v>0</v>
      </c>
      <c s="36">
        <f>ROUND(G816*H816,6)</f>
      </c>
      <c r="L816" s="38">
        <v>0</v>
      </c>
      <c s="32">
        <f>ROUND(ROUND(L816,2)*ROUND(G816,3),2)</f>
      </c>
      <c s="36" t="s">
        <v>55</v>
      </c>
      <c>
        <f>(M816*21)/100</f>
      </c>
      <c t="s">
        <v>28</v>
      </c>
    </row>
    <row r="817" spans="1:5" ht="12.75">
      <c r="A817" s="35" t="s">
        <v>56</v>
      </c>
      <c r="E817" s="39" t="s">
        <v>6133</v>
      </c>
    </row>
    <row r="818" spans="1:5" ht="12.75">
      <c r="A818" s="35" t="s">
        <v>57</v>
      </c>
      <c r="E818" s="40" t="s">
        <v>5</v>
      </c>
    </row>
    <row r="819" spans="1:5" ht="12.75">
      <c r="A819" t="s">
        <v>58</v>
      </c>
      <c r="E819" s="39" t="s">
        <v>5</v>
      </c>
    </row>
    <row r="820" spans="1:16" ht="12.75">
      <c r="A820" t="s">
        <v>50</v>
      </c>
      <c s="34" t="s">
        <v>3888</v>
      </c>
      <c s="34" t="s">
        <v>6134</v>
      </c>
      <c s="35" t="s">
        <v>5</v>
      </c>
      <c s="6" t="s">
        <v>6135</v>
      </c>
      <c s="36" t="s">
        <v>108</v>
      </c>
      <c s="37">
        <v>80</v>
      </c>
      <c s="36">
        <v>0</v>
      </c>
      <c s="36">
        <f>ROUND(G820*H820,6)</f>
      </c>
      <c r="L820" s="38">
        <v>0</v>
      </c>
      <c s="32">
        <f>ROUND(ROUND(L820,2)*ROUND(G820,3),2)</f>
      </c>
      <c s="36" t="s">
        <v>55</v>
      </c>
      <c>
        <f>(M820*21)/100</f>
      </c>
      <c t="s">
        <v>28</v>
      </c>
    </row>
    <row r="821" spans="1:5" ht="12.75">
      <c r="A821" s="35" t="s">
        <v>56</v>
      </c>
      <c r="E821" s="39" t="s">
        <v>6135</v>
      </c>
    </row>
    <row r="822" spans="1:5" ht="12.75">
      <c r="A822" s="35" t="s">
        <v>57</v>
      </c>
      <c r="E822" s="40" t="s">
        <v>5</v>
      </c>
    </row>
    <row r="823" spans="1:5" ht="12.75">
      <c r="A823" t="s">
        <v>58</v>
      </c>
      <c r="E823" s="39" t="s">
        <v>5</v>
      </c>
    </row>
    <row r="824" spans="1:16" ht="12.75">
      <c r="A824" t="s">
        <v>50</v>
      </c>
      <c s="34" t="s">
        <v>3891</v>
      </c>
      <c s="34" t="s">
        <v>6136</v>
      </c>
      <c s="35" t="s">
        <v>5</v>
      </c>
      <c s="6" t="s">
        <v>6137</v>
      </c>
      <c s="36" t="s">
        <v>108</v>
      </c>
      <c s="37">
        <v>112</v>
      </c>
      <c s="36">
        <v>0</v>
      </c>
      <c s="36">
        <f>ROUND(G824*H824,6)</f>
      </c>
      <c r="L824" s="38">
        <v>0</v>
      </c>
      <c s="32">
        <f>ROUND(ROUND(L824,2)*ROUND(G824,3),2)</f>
      </c>
      <c s="36" t="s">
        <v>55</v>
      </c>
      <c>
        <f>(M824*21)/100</f>
      </c>
      <c t="s">
        <v>28</v>
      </c>
    </row>
    <row r="825" spans="1:5" ht="12.75">
      <c r="A825" s="35" t="s">
        <v>56</v>
      </c>
      <c r="E825" s="39" t="s">
        <v>6137</v>
      </c>
    </row>
    <row r="826" spans="1:5" ht="12.75">
      <c r="A826" s="35" t="s">
        <v>57</v>
      </c>
      <c r="E826" s="40" t="s">
        <v>5</v>
      </c>
    </row>
    <row r="827" spans="1:5" ht="12.75">
      <c r="A827" t="s">
        <v>58</v>
      </c>
      <c r="E827" s="39" t="s">
        <v>5</v>
      </c>
    </row>
    <row r="828" spans="1:16" ht="12.75">
      <c r="A828" t="s">
        <v>50</v>
      </c>
      <c s="34" t="s">
        <v>3895</v>
      </c>
      <c s="34" t="s">
        <v>6138</v>
      </c>
      <c s="35" t="s">
        <v>5</v>
      </c>
      <c s="6" t="s">
        <v>6139</v>
      </c>
      <c s="36" t="s">
        <v>108</v>
      </c>
      <c s="37">
        <v>112</v>
      </c>
      <c s="36">
        <v>0</v>
      </c>
      <c s="36">
        <f>ROUND(G828*H828,6)</f>
      </c>
      <c r="L828" s="38">
        <v>0</v>
      </c>
      <c s="32">
        <f>ROUND(ROUND(L828,2)*ROUND(G828,3),2)</f>
      </c>
      <c s="36" t="s">
        <v>55</v>
      </c>
      <c>
        <f>(M828*21)/100</f>
      </c>
      <c t="s">
        <v>28</v>
      </c>
    </row>
    <row r="829" spans="1:5" ht="12.75">
      <c r="A829" s="35" t="s">
        <v>56</v>
      </c>
      <c r="E829" s="39" t="s">
        <v>6139</v>
      </c>
    </row>
    <row r="830" spans="1:5" ht="12.75">
      <c r="A830" s="35" t="s">
        <v>57</v>
      </c>
      <c r="E830" s="40" t="s">
        <v>5</v>
      </c>
    </row>
    <row r="831" spans="1:5" ht="12.75">
      <c r="A831" t="s">
        <v>58</v>
      </c>
      <c r="E831" s="39" t="s">
        <v>5</v>
      </c>
    </row>
    <row r="832" spans="1:16" ht="12.75">
      <c r="A832" t="s">
        <v>50</v>
      </c>
      <c s="34" t="s">
        <v>3899</v>
      </c>
      <c s="34" t="s">
        <v>6140</v>
      </c>
      <c s="35" t="s">
        <v>5</v>
      </c>
      <c s="6" t="s">
        <v>6141</v>
      </c>
      <c s="36" t="s">
        <v>108</v>
      </c>
      <c s="37">
        <v>10</v>
      </c>
      <c s="36">
        <v>0</v>
      </c>
      <c s="36">
        <f>ROUND(G832*H832,6)</f>
      </c>
      <c r="L832" s="38">
        <v>0</v>
      </c>
      <c s="32">
        <f>ROUND(ROUND(L832,2)*ROUND(G832,3),2)</f>
      </c>
      <c s="36" t="s">
        <v>55</v>
      </c>
      <c>
        <f>(M832*21)/100</f>
      </c>
      <c t="s">
        <v>28</v>
      </c>
    </row>
    <row r="833" spans="1:5" ht="12.75">
      <c r="A833" s="35" t="s">
        <v>56</v>
      </c>
      <c r="E833" s="39" t="s">
        <v>6141</v>
      </c>
    </row>
    <row r="834" spans="1:5" ht="12.75">
      <c r="A834" s="35" t="s">
        <v>57</v>
      </c>
      <c r="E834" s="40" t="s">
        <v>5</v>
      </c>
    </row>
    <row r="835" spans="1:5" ht="12.75">
      <c r="A835" t="s">
        <v>58</v>
      </c>
      <c r="E835" s="39" t="s">
        <v>5</v>
      </c>
    </row>
    <row r="836" spans="1:16" ht="12.75">
      <c r="A836" t="s">
        <v>50</v>
      </c>
      <c s="34" t="s">
        <v>3903</v>
      </c>
      <c s="34" t="s">
        <v>6142</v>
      </c>
      <c s="35" t="s">
        <v>5</v>
      </c>
      <c s="6" t="s">
        <v>6143</v>
      </c>
      <c s="36" t="s">
        <v>93</v>
      </c>
      <c s="37">
        <v>14</v>
      </c>
      <c s="36">
        <v>0</v>
      </c>
      <c s="36">
        <f>ROUND(G836*H836,6)</f>
      </c>
      <c r="L836" s="38">
        <v>0</v>
      </c>
      <c s="32">
        <f>ROUND(ROUND(L836,2)*ROUND(G836,3),2)</f>
      </c>
      <c s="36" t="s">
        <v>55</v>
      </c>
      <c>
        <f>(M836*21)/100</f>
      </c>
      <c t="s">
        <v>28</v>
      </c>
    </row>
    <row r="837" spans="1:5" ht="12.75">
      <c r="A837" s="35" t="s">
        <v>56</v>
      </c>
      <c r="E837" s="39" t="s">
        <v>6143</v>
      </c>
    </row>
    <row r="838" spans="1:5" ht="12.75">
      <c r="A838" s="35" t="s">
        <v>57</v>
      </c>
      <c r="E838" s="40" t="s">
        <v>5</v>
      </c>
    </row>
    <row r="839" spans="1:5" ht="12.75">
      <c r="A839" t="s">
        <v>58</v>
      </c>
      <c r="E839" s="39" t="s">
        <v>5</v>
      </c>
    </row>
    <row r="840" spans="1:13" ht="12.75">
      <c r="A840" t="s">
        <v>47</v>
      </c>
      <c r="C840" s="31" t="s">
        <v>6144</v>
      </c>
      <c r="E840" s="33" t="s">
        <v>6145</v>
      </c>
      <c r="J840" s="32">
        <f>0</f>
      </c>
      <c s="32">
        <f>0</f>
      </c>
      <c s="32">
        <f>0+L841+L845</f>
      </c>
      <c s="32">
        <f>0+M841+M845</f>
      </c>
    </row>
    <row r="841" spans="1:16" ht="12.75">
      <c r="A841" t="s">
        <v>50</v>
      </c>
      <c s="34" t="s">
        <v>3906</v>
      </c>
      <c s="34" t="s">
        <v>182</v>
      </c>
      <c s="35" t="s">
        <v>5</v>
      </c>
      <c s="6" t="s">
        <v>183</v>
      </c>
      <c s="36" t="s">
        <v>104</v>
      </c>
      <c s="37">
        <v>1499</v>
      </c>
      <c s="36">
        <v>0</v>
      </c>
      <c s="36">
        <f>ROUND(G841*H841,6)</f>
      </c>
      <c r="L841" s="38">
        <v>0</v>
      </c>
      <c s="32">
        <f>ROUND(ROUND(L841,2)*ROUND(G841,3),2)</f>
      </c>
      <c s="36" t="s">
        <v>184</v>
      </c>
      <c>
        <f>(M841*21)/100</f>
      </c>
      <c t="s">
        <v>28</v>
      </c>
    </row>
    <row r="842" spans="1:5" ht="12.75">
      <c r="A842" s="35" t="s">
        <v>56</v>
      </c>
      <c r="E842" s="39" t="s">
        <v>183</v>
      </c>
    </row>
    <row r="843" spans="1:5" ht="38.25">
      <c r="A843" s="35" t="s">
        <v>57</v>
      </c>
      <c r="E843" s="40" t="s">
        <v>6146</v>
      </c>
    </row>
    <row r="844" spans="1:5" ht="12.75">
      <c r="A844" t="s">
        <v>58</v>
      </c>
      <c r="E844" s="39" t="s">
        <v>5</v>
      </c>
    </row>
    <row r="845" spans="1:16" ht="25.5">
      <c r="A845" t="s">
        <v>50</v>
      </c>
      <c s="34" t="s">
        <v>3912</v>
      </c>
      <c s="34" t="s">
        <v>6147</v>
      </c>
      <c s="35" t="s">
        <v>5</v>
      </c>
      <c s="6" t="s">
        <v>6148</v>
      </c>
      <c s="36" t="s">
        <v>104</v>
      </c>
      <c s="37">
        <v>476</v>
      </c>
      <c s="36">
        <v>0</v>
      </c>
      <c s="36">
        <f>ROUND(G845*H845,6)</f>
      </c>
      <c r="L845" s="38">
        <v>0</v>
      </c>
      <c s="32">
        <f>ROUND(ROUND(L845,2)*ROUND(G845,3),2)</f>
      </c>
      <c s="36" t="s">
        <v>184</v>
      </c>
      <c>
        <f>(M845*21)/100</f>
      </c>
      <c t="s">
        <v>28</v>
      </c>
    </row>
    <row r="846" spans="1:5" ht="25.5">
      <c r="A846" s="35" t="s">
        <v>56</v>
      </c>
      <c r="E846" s="39" t="s">
        <v>6148</v>
      </c>
    </row>
    <row r="847" spans="1:5" ht="89.25">
      <c r="A847" s="35" t="s">
        <v>57</v>
      </c>
      <c r="E847" s="40" t="s">
        <v>6149</v>
      </c>
    </row>
    <row r="848" spans="1:5" ht="12.75">
      <c r="A848" t="s">
        <v>58</v>
      </c>
      <c r="E848" s="39" t="s">
        <v>5</v>
      </c>
    </row>
    <row r="849" spans="1:13" ht="12.75">
      <c r="A849" t="s">
        <v>47</v>
      </c>
      <c r="C849" s="31" t="s">
        <v>6150</v>
      </c>
      <c r="E849" s="33" t="s">
        <v>6151</v>
      </c>
      <c r="J849" s="32">
        <f>0</f>
      </c>
      <c s="32">
        <f>0</f>
      </c>
      <c s="32">
        <f>0+L850+L854+L858+L862</f>
      </c>
      <c s="32">
        <f>0+M850+M854+M858+M862</f>
      </c>
    </row>
    <row r="850" spans="1:16" ht="25.5">
      <c r="A850" t="s">
        <v>50</v>
      </c>
      <c s="34" t="s">
        <v>3928</v>
      </c>
      <c s="34" t="s">
        <v>6152</v>
      </c>
      <c s="35" t="s">
        <v>5</v>
      </c>
      <c s="6" t="s">
        <v>6153</v>
      </c>
      <c s="36" t="s">
        <v>54</v>
      </c>
      <c s="37">
        <v>1</v>
      </c>
      <c s="36">
        <v>0</v>
      </c>
      <c s="36">
        <f>ROUND(G850*H850,6)</f>
      </c>
      <c r="L850" s="38">
        <v>0</v>
      </c>
      <c s="32">
        <f>ROUND(ROUND(L850,2)*ROUND(G850,3),2)</f>
      </c>
      <c s="36" t="s">
        <v>184</v>
      </c>
      <c>
        <f>(M850*21)/100</f>
      </c>
      <c t="s">
        <v>28</v>
      </c>
    </row>
    <row r="851" spans="1:5" ht="25.5">
      <c r="A851" s="35" t="s">
        <v>56</v>
      </c>
      <c r="E851" s="39" t="s">
        <v>6153</v>
      </c>
    </row>
    <row r="852" spans="1:5" ht="12.75">
      <c r="A852" s="35" t="s">
        <v>57</v>
      </c>
      <c r="E852" s="40" t="s">
        <v>5</v>
      </c>
    </row>
    <row r="853" spans="1:5" ht="12.75">
      <c r="A853" t="s">
        <v>58</v>
      </c>
      <c r="E853" s="39" t="s">
        <v>5</v>
      </c>
    </row>
    <row r="854" spans="1:16" ht="12.75">
      <c r="A854" t="s">
        <v>50</v>
      </c>
      <c s="34" t="s">
        <v>3931</v>
      </c>
      <c s="34" t="s">
        <v>6154</v>
      </c>
      <c s="35" t="s">
        <v>5</v>
      </c>
      <c s="6" t="s">
        <v>6155</v>
      </c>
      <c s="36" t="s">
        <v>1332</v>
      </c>
      <c s="37">
        <v>4</v>
      </c>
      <c s="36">
        <v>0</v>
      </c>
      <c s="36">
        <f>ROUND(G854*H854,6)</f>
      </c>
      <c r="L854" s="38">
        <v>0</v>
      </c>
      <c s="32">
        <f>ROUND(ROUND(L854,2)*ROUND(G854,3),2)</f>
      </c>
      <c s="36" t="s">
        <v>184</v>
      </c>
      <c>
        <f>(M854*21)/100</f>
      </c>
      <c t="s">
        <v>28</v>
      </c>
    </row>
    <row r="855" spans="1:5" ht="12.75">
      <c r="A855" s="35" t="s">
        <v>56</v>
      </c>
      <c r="E855" s="39" t="s">
        <v>6155</v>
      </c>
    </row>
    <row r="856" spans="1:5" ht="12.75">
      <c r="A856" s="35" t="s">
        <v>57</v>
      </c>
      <c r="E856" s="40" t="s">
        <v>5</v>
      </c>
    </row>
    <row r="857" spans="1:5" ht="12.75">
      <c r="A857" t="s">
        <v>58</v>
      </c>
      <c r="E857" s="39" t="s">
        <v>5</v>
      </c>
    </row>
    <row r="858" spans="1:16" ht="12.75">
      <c r="A858" t="s">
        <v>50</v>
      </c>
      <c s="34" t="s">
        <v>3934</v>
      </c>
      <c s="34" t="s">
        <v>6156</v>
      </c>
      <c s="35" t="s">
        <v>5</v>
      </c>
      <c s="6" t="s">
        <v>6157</v>
      </c>
      <c s="36" t="s">
        <v>124</v>
      </c>
      <c s="37">
        <v>1</v>
      </c>
      <c s="36">
        <v>0</v>
      </c>
      <c s="36">
        <f>ROUND(G858*H858,6)</f>
      </c>
      <c r="L858" s="38">
        <v>0</v>
      </c>
      <c s="32">
        <f>ROUND(ROUND(L858,2)*ROUND(G858,3),2)</f>
      </c>
      <c s="36" t="s">
        <v>55</v>
      </c>
      <c>
        <f>(M858*21)/100</f>
      </c>
      <c t="s">
        <v>28</v>
      </c>
    </row>
    <row r="859" spans="1:5" ht="12.75">
      <c r="A859" s="35" t="s">
        <v>56</v>
      </c>
      <c r="E859" s="39" t="s">
        <v>6157</v>
      </c>
    </row>
    <row r="860" spans="1:5" ht="12.75">
      <c r="A860" s="35" t="s">
        <v>57</v>
      </c>
      <c r="E860" s="40" t="s">
        <v>5</v>
      </c>
    </row>
    <row r="861" spans="1:5" ht="12.75">
      <c r="A861" t="s">
        <v>58</v>
      </c>
      <c r="E861" s="39" t="s">
        <v>5</v>
      </c>
    </row>
    <row r="862" spans="1:16" ht="25.5">
      <c r="A862" t="s">
        <v>50</v>
      </c>
      <c s="34" t="s">
        <v>4208</v>
      </c>
      <c s="34" t="s">
        <v>6158</v>
      </c>
      <c s="35" t="s">
        <v>5</v>
      </c>
      <c s="6" t="s">
        <v>6159</v>
      </c>
      <c s="36" t="s">
        <v>54</v>
      </c>
      <c s="37">
        <v>7</v>
      </c>
      <c s="36">
        <v>0</v>
      </c>
      <c s="36">
        <f>ROUND(G862*H862,6)</f>
      </c>
      <c r="L862" s="38">
        <v>0</v>
      </c>
      <c s="32">
        <f>ROUND(ROUND(L862,2)*ROUND(G862,3),2)</f>
      </c>
      <c s="36" t="s">
        <v>184</v>
      </c>
      <c>
        <f>(M862*21)/100</f>
      </c>
      <c t="s">
        <v>28</v>
      </c>
    </row>
    <row r="863" spans="1:5" ht="38.25">
      <c r="A863" s="35" t="s">
        <v>56</v>
      </c>
      <c r="E863" s="39" t="s">
        <v>6160</v>
      </c>
    </row>
    <row r="864" spans="1:5" ht="12.75">
      <c r="A864" s="35" t="s">
        <v>57</v>
      </c>
      <c r="E864" s="40" t="s">
        <v>5</v>
      </c>
    </row>
    <row r="865" spans="1:5" ht="12.75">
      <c r="A865" t="s">
        <v>58</v>
      </c>
      <c r="E865" s="39" t="s">
        <v>5</v>
      </c>
    </row>
    <row r="866" spans="1:13" ht="12.75">
      <c r="A866" t="s">
        <v>47</v>
      </c>
      <c r="C866" s="31" t="s">
        <v>6161</v>
      </c>
      <c r="E866" s="33" t="s">
        <v>603</v>
      </c>
      <c r="J866" s="32">
        <f>0</f>
      </c>
      <c s="32">
        <f>0</f>
      </c>
      <c s="32">
        <f>0+L867+L871</f>
      </c>
      <c s="32">
        <f>0+M867+M871</f>
      </c>
    </row>
    <row r="867" spans="1:16" ht="12.75">
      <c r="A867" t="s">
        <v>50</v>
      </c>
      <c s="34" t="s">
        <v>3938</v>
      </c>
      <c s="34" t="s">
        <v>6162</v>
      </c>
      <c s="35" t="s">
        <v>5</v>
      </c>
      <c s="6" t="s">
        <v>6163</v>
      </c>
      <c s="36" t="s">
        <v>124</v>
      </c>
      <c s="37">
        <v>1</v>
      </c>
      <c s="36">
        <v>0</v>
      </c>
      <c s="36">
        <f>ROUND(G867*H867,6)</f>
      </c>
      <c r="L867" s="38">
        <v>0</v>
      </c>
      <c s="32">
        <f>ROUND(ROUND(L867,2)*ROUND(G867,3),2)</f>
      </c>
      <c s="36" t="s">
        <v>55</v>
      </c>
      <c>
        <f>(M867*21)/100</f>
      </c>
      <c t="s">
        <v>28</v>
      </c>
    </row>
    <row r="868" spans="1:5" ht="12.75">
      <c r="A868" s="35" t="s">
        <v>56</v>
      </c>
      <c r="E868" s="39" t="s">
        <v>6163</v>
      </c>
    </row>
    <row r="869" spans="1:5" ht="12.75">
      <c r="A869" s="35" t="s">
        <v>57</v>
      </c>
      <c r="E869" s="40" t="s">
        <v>5</v>
      </c>
    </row>
    <row r="870" spans="1:5" ht="12.75">
      <c r="A870" t="s">
        <v>58</v>
      </c>
      <c r="E870" s="39" t="s">
        <v>5</v>
      </c>
    </row>
    <row r="871" spans="1:16" ht="12.75">
      <c r="A871" t="s">
        <v>50</v>
      </c>
      <c s="34" t="s">
        <v>3941</v>
      </c>
      <c s="34" t="s">
        <v>6164</v>
      </c>
      <c s="35" t="s">
        <v>5</v>
      </c>
      <c s="6" t="s">
        <v>127</v>
      </c>
      <c s="36" t="s">
        <v>124</v>
      </c>
      <c s="37">
        <v>1</v>
      </c>
      <c s="36">
        <v>0</v>
      </c>
      <c s="36">
        <f>ROUND(G871*H871,6)</f>
      </c>
      <c r="L871" s="38">
        <v>0</v>
      </c>
      <c s="32">
        <f>ROUND(ROUND(L871,2)*ROUND(G871,3),2)</f>
      </c>
      <c s="36" t="s">
        <v>55</v>
      </c>
      <c>
        <f>(M871*21)/100</f>
      </c>
      <c t="s">
        <v>28</v>
      </c>
    </row>
    <row r="872" spans="1:5" ht="12.75">
      <c r="A872" s="35" t="s">
        <v>56</v>
      </c>
      <c r="E872" s="39" t="s">
        <v>127</v>
      </c>
    </row>
    <row r="873" spans="1:5" ht="12.75">
      <c r="A873" s="35" t="s">
        <v>57</v>
      </c>
      <c r="E873" s="40" t="s">
        <v>5</v>
      </c>
    </row>
    <row r="874" spans="1:5" ht="12.75">
      <c r="A874" t="s">
        <v>58</v>
      </c>
      <c r="E874" s="39" t="s">
        <v>5</v>
      </c>
    </row>
    <row r="875" spans="1:13" ht="12.75">
      <c r="A875" t="s">
        <v>47</v>
      </c>
      <c r="C875" s="31" t="s">
        <v>6165</v>
      </c>
      <c r="E875" s="33" t="s">
        <v>6166</v>
      </c>
      <c r="J875" s="32">
        <f>0</f>
      </c>
      <c s="32">
        <f>0</f>
      </c>
      <c s="32">
        <f>0+L876+L880+L884+L888+L892+L896+L900+L904+L908+L912+L916+L920+L924+L928+L932+L936+L940+L944+L948+L952+L956+L960+L964+L968+L972+L976+L980+L984+L988+L992+L996+L1000+L1004+L1008+L1012</f>
      </c>
      <c s="32">
        <f>0+M876+M880+M884+M888+M892+M896+M900+M904+M908+M912+M916+M920+M924+M928+M932+M936+M940+M944+M948+M952+M956+M960+M964+M968+M972+M976+M980+M984+M988+M992+M996+M1000+M1004+M1008+M1012</f>
      </c>
    </row>
    <row r="876" spans="1:16" ht="12.75">
      <c r="A876" t="s">
        <v>50</v>
      </c>
      <c s="34" t="s">
        <v>51</v>
      </c>
      <c s="34" t="s">
        <v>6167</v>
      </c>
      <c s="35" t="s">
        <v>5</v>
      </c>
      <c s="6" t="s">
        <v>6168</v>
      </c>
      <c s="36" t="s">
        <v>108</v>
      </c>
      <c s="37">
        <v>1</v>
      </c>
      <c s="36">
        <v>0</v>
      </c>
      <c s="36">
        <f>ROUND(G876*H876,6)</f>
      </c>
      <c r="L876" s="38">
        <v>0</v>
      </c>
      <c s="32">
        <f>ROUND(ROUND(L876,2)*ROUND(G876,3),2)</f>
      </c>
      <c s="36" t="s">
        <v>55</v>
      </c>
      <c>
        <f>(M876*21)/100</f>
      </c>
      <c t="s">
        <v>28</v>
      </c>
    </row>
    <row r="877" spans="1:5" ht="12.75">
      <c r="A877" s="35" t="s">
        <v>56</v>
      </c>
      <c r="E877" s="39" t="s">
        <v>6168</v>
      </c>
    </row>
    <row r="878" spans="1:5" ht="12.75">
      <c r="A878" s="35" t="s">
        <v>57</v>
      </c>
      <c r="E878" s="40" t="s">
        <v>5</v>
      </c>
    </row>
    <row r="879" spans="1:5" ht="12.75">
      <c r="A879" t="s">
        <v>58</v>
      </c>
      <c r="E879" s="39" t="s">
        <v>5</v>
      </c>
    </row>
    <row r="880" spans="1:16" ht="12.75">
      <c r="A880" t="s">
        <v>50</v>
      </c>
      <c s="34" t="s">
        <v>28</v>
      </c>
      <c s="34" t="s">
        <v>6169</v>
      </c>
      <c s="35" t="s">
        <v>5</v>
      </c>
      <c s="6" t="s">
        <v>6170</v>
      </c>
      <c s="36" t="s">
        <v>108</v>
      </c>
      <c s="37">
        <v>1</v>
      </c>
      <c s="36">
        <v>0</v>
      </c>
      <c s="36">
        <f>ROUND(G880*H880,6)</f>
      </c>
      <c r="L880" s="38">
        <v>0</v>
      </c>
      <c s="32">
        <f>ROUND(ROUND(L880,2)*ROUND(G880,3),2)</f>
      </c>
      <c s="36" t="s">
        <v>55</v>
      </c>
      <c>
        <f>(M880*21)/100</f>
      </c>
      <c t="s">
        <v>28</v>
      </c>
    </row>
    <row r="881" spans="1:5" ht="12.75">
      <c r="A881" s="35" t="s">
        <v>56</v>
      </c>
      <c r="E881" s="39" t="s">
        <v>6170</v>
      </c>
    </row>
    <row r="882" spans="1:5" ht="12.75">
      <c r="A882" s="35" t="s">
        <v>57</v>
      </c>
      <c r="E882" s="40" t="s">
        <v>5</v>
      </c>
    </row>
    <row r="883" spans="1:5" ht="12.75">
      <c r="A883" t="s">
        <v>58</v>
      </c>
      <c r="E883" s="39" t="s">
        <v>5</v>
      </c>
    </row>
    <row r="884" spans="1:16" ht="12.75">
      <c r="A884" t="s">
        <v>50</v>
      </c>
      <c s="34" t="s">
        <v>26</v>
      </c>
      <c s="34" t="s">
        <v>6171</v>
      </c>
      <c s="35" t="s">
        <v>5</v>
      </c>
      <c s="6" t="s">
        <v>6172</v>
      </c>
      <c s="36" t="s">
        <v>108</v>
      </c>
      <c s="37">
        <v>1</v>
      </c>
      <c s="36">
        <v>0</v>
      </c>
      <c s="36">
        <f>ROUND(G884*H884,6)</f>
      </c>
      <c r="L884" s="38">
        <v>0</v>
      </c>
      <c s="32">
        <f>ROUND(ROUND(L884,2)*ROUND(G884,3),2)</f>
      </c>
      <c s="36" t="s">
        <v>55</v>
      </c>
      <c>
        <f>(M884*21)/100</f>
      </c>
      <c t="s">
        <v>28</v>
      </c>
    </row>
    <row r="885" spans="1:5" ht="12.75">
      <c r="A885" s="35" t="s">
        <v>56</v>
      </c>
      <c r="E885" s="39" t="s">
        <v>6172</v>
      </c>
    </row>
    <row r="886" spans="1:5" ht="12.75">
      <c r="A886" s="35" t="s">
        <v>57</v>
      </c>
      <c r="E886" s="40" t="s">
        <v>5</v>
      </c>
    </row>
    <row r="887" spans="1:5" ht="12.75">
      <c r="A887" t="s">
        <v>58</v>
      </c>
      <c r="E887" s="39" t="s">
        <v>5</v>
      </c>
    </row>
    <row r="888" spans="1:16" ht="12.75">
      <c r="A888" t="s">
        <v>50</v>
      </c>
      <c s="34" t="s">
        <v>63</v>
      </c>
      <c s="34" t="s">
        <v>6173</v>
      </c>
      <c s="35" t="s">
        <v>5</v>
      </c>
      <c s="6" t="s">
        <v>6174</v>
      </c>
      <c s="36" t="s">
        <v>108</v>
      </c>
      <c s="37">
        <v>1</v>
      </c>
      <c s="36">
        <v>0</v>
      </c>
      <c s="36">
        <f>ROUND(G888*H888,6)</f>
      </c>
      <c r="L888" s="38">
        <v>0</v>
      </c>
      <c s="32">
        <f>ROUND(ROUND(L888,2)*ROUND(G888,3),2)</f>
      </c>
      <c s="36" t="s">
        <v>55</v>
      </c>
      <c>
        <f>(M888*21)/100</f>
      </c>
      <c t="s">
        <v>28</v>
      </c>
    </row>
    <row r="889" spans="1:5" ht="12.75">
      <c r="A889" s="35" t="s">
        <v>56</v>
      </c>
      <c r="E889" s="39" t="s">
        <v>6174</v>
      </c>
    </row>
    <row r="890" spans="1:5" ht="12.75">
      <c r="A890" s="35" t="s">
        <v>57</v>
      </c>
      <c r="E890" s="40" t="s">
        <v>5</v>
      </c>
    </row>
    <row r="891" spans="1:5" ht="12.75">
      <c r="A891" t="s">
        <v>58</v>
      </c>
      <c r="E891" s="39" t="s">
        <v>5</v>
      </c>
    </row>
    <row r="892" spans="1:16" ht="12.75">
      <c r="A892" t="s">
        <v>50</v>
      </c>
      <c s="34" t="s">
        <v>66</v>
      </c>
      <c s="34" t="s">
        <v>6175</v>
      </c>
      <c s="35" t="s">
        <v>5</v>
      </c>
      <c s="6" t="s">
        <v>6176</v>
      </c>
      <c s="36" t="s">
        <v>108</v>
      </c>
      <c s="37">
        <v>1</v>
      </c>
      <c s="36">
        <v>0</v>
      </c>
      <c s="36">
        <f>ROUND(G892*H892,6)</f>
      </c>
      <c r="L892" s="38">
        <v>0</v>
      </c>
      <c s="32">
        <f>ROUND(ROUND(L892,2)*ROUND(G892,3),2)</f>
      </c>
      <c s="36" t="s">
        <v>55</v>
      </c>
      <c>
        <f>(M892*21)/100</f>
      </c>
      <c t="s">
        <v>28</v>
      </c>
    </row>
    <row r="893" spans="1:5" ht="12.75">
      <c r="A893" s="35" t="s">
        <v>56</v>
      </c>
      <c r="E893" s="39" t="s">
        <v>6176</v>
      </c>
    </row>
    <row r="894" spans="1:5" ht="12.75">
      <c r="A894" s="35" t="s">
        <v>57</v>
      </c>
      <c r="E894" s="40" t="s">
        <v>5</v>
      </c>
    </row>
    <row r="895" spans="1:5" ht="12.75">
      <c r="A895" t="s">
        <v>58</v>
      </c>
      <c r="E895" s="39" t="s">
        <v>5</v>
      </c>
    </row>
    <row r="896" spans="1:16" ht="12.75">
      <c r="A896" t="s">
        <v>50</v>
      </c>
      <c s="34" t="s">
        <v>27</v>
      </c>
      <c s="34" t="s">
        <v>6177</v>
      </c>
      <c s="35" t="s">
        <v>5</v>
      </c>
      <c s="6" t="s">
        <v>6178</v>
      </c>
      <c s="36" t="s">
        <v>108</v>
      </c>
      <c s="37">
        <v>1</v>
      </c>
      <c s="36">
        <v>0</v>
      </c>
      <c s="36">
        <f>ROUND(G896*H896,6)</f>
      </c>
      <c r="L896" s="38">
        <v>0</v>
      </c>
      <c s="32">
        <f>ROUND(ROUND(L896,2)*ROUND(G896,3),2)</f>
      </c>
      <c s="36" t="s">
        <v>55</v>
      </c>
      <c>
        <f>(M896*21)/100</f>
      </c>
      <c t="s">
        <v>28</v>
      </c>
    </row>
    <row r="897" spans="1:5" ht="12.75">
      <c r="A897" s="35" t="s">
        <v>56</v>
      </c>
      <c r="E897" s="39" t="s">
        <v>6178</v>
      </c>
    </row>
    <row r="898" spans="1:5" ht="12.75">
      <c r="A898" s="35" t="s">
        <v>57</v>
      </c>
      <c r="E898" s="40" t="s">
        <v>5</v>
      </c>
    </row>
    <row r="899" spans="1:5" ht="12.75">
      <c r="A899" t="s">
        <v>58</v>
      </c>
      <c r="E899" s="39" t="s">
        <v>5</v>
      </c>
    </row>
    <row r="900" spans="1:16" ht="12.75">
      <c r="A900" t="s">
        <v>50</v>
      </c>
      <c s="34" t="s">
        <v>71</v>
      </c>
      <c s="34" t="s">
        <v>6179</v>
      </c>
      <c s="35" t="s">
        <v>5</v>
      </c>
      <c s="6" t="s">
        <v>6180</v>
      </c>
      <c s="36" t="s">
        <v>108</v>
      </c>
      <c s="37">
        <v>1</v>
      </c>
      <c s="36">
        <v>0</v>
      </c>
      <c s="36">
        <f>ROUND(G900*H900,6)</f>
      </c>
      <c r="L900" s="38">
        <v>0</v>
      </c>
      <c s="32">
        <f>ROUND(ROUND(L900,2)*ROUND(G900,3),2)</f>
      </c>
      <c s="36" t="s">
        <v>55</v>
      </c>
      <c>
        <f>(M900*21)/100</f>
      </c>
      <c t="s">
        <v>28</v>
      </c>
    </row>
    <row r="901" spans="1:5" ht="12.75">
      <c r="A901" s="35" t="s">
        <v>56</v>
      </c>
      <c r="E901" s="39" t="s">
        <v>6180</v>
      </c>
    </row>
    <row r="902" spans="1:5" ht="12.75">
      <c r="A902" s="35" t="s">
        <v>57</v>
      </c>
      <c r="E902" s="40" t="s">
        <v>5</v>
      </c>
    </row>
    <row r="903" spans="1:5" ht="12.75">
      <c r="A903" t="s">
        <v>58</v>
      </c>
      <c r="E903" s="39" t="s">
        <v>5</v>
      </c>
    </row>
    <row r="904" spans="1:16" ht="12.75">
      <c r="A904" t="s">
        <v>50</v>
      </c>
      <c s="34" t="s">
        <v>75</v>
      </c>
      <c s="34" t="s">
        <v>6181</v>
      </c>
      <c s="35" t="s">
        <v>5</v>
      </c>
      <c s="6" t="s">
        <v>6182</v>
      </c>
      <c s="36" t="s">
        <v>108</v>
      </c>
      <c s="37">
        <v>1</v>
      </c>
      <c s="36">
        <v>0</v>
      </c>
      <c s="36">
        <f>ROUND(G904*H904,6)</f>
      </c>
      <c r="L904" s="38">
        <v>0</v>
      </c>
      <c s="32">
        <f>ROUND(ROUND(L904,2)*ROUND(G904,3),2)</f>
      </c>
      <c s="36" t="s">
        <v>55</v>
      </c>
      <c>
        <f>(M904*21)/100</f>
      </c>
      <c t="s">
        <v>28</v>
      </c>
    </row>
    <row r="905" spans="1:5" ht="12.75">
      <c r="A905" s="35" t="s">
        <v>56</v>
      </c>
      <c r="E905" s="39" t="s">
        <v>6182</v>
      </c>
    </row>
    <row r="906" spans="1:5" ht="12.75">
      <c r="A906" s="35" t="s">
        <v>57</v>
      </c>
      <c r="E906" s="40" t="s">
        <v>5</v>
      </c>
    </row>
    <row r="907" spans="1:5" ht="12.75">
      <c r="A907" t="s">
        <v>58</v>
      </c>
      <c r="E907" s="39" t="s">
        <v>5</v>
      </c>
    </row>
    <row r="908" spans="1:16" ht="12.75">
      <c r="A908" t="s">
        <v>50</v>
      </c>
      <c s="34" t="s">
        <v>78</v>
      </c>
      <c s="34" t="s">
        <v>6183</v>
      </c>
      <c s="35" t="s">
        <v>5</v>
      </c>
      <c s="6" t="s">
        <v>6184</v>
      </c>
      <c s="36" t="s">
        <v>108</v>
      </c>
      <c s="37">
        <v>1</v>
      </c>
      <c s="36">
        <v>0</v>
      </c>
      <c s="36">
        <f>ROUND(G908*H908,6)</f>
      </c>
      <c r="L908" s="38">
        <v>0</v>
      </c>
      <c s="32">
        <f>ROUND(ROUND(L908,2)*ROUND(G908,3),2)</f>
      </c>
      <c s="36" t="s">
        <v>55</v>
      </c>
      <c>
        <f>(M908*21)/100</f>
      </c>
      <c t="s">
        <v>28</v>
      </c>
    </row>
    <row r="909" spans="1:5" ht="12.75">
      <c r="A909" s="35" t="s">
        <v>56</v>
      </c>
      <c r="E909" s="39" t="s">
        <v>6184</v>
      </c>
    </row>
    <row r="910" spans="1:5" ht="12.75">
      <c r="A910" s="35" t="s">
        <v>57</v>
      </c>
      <c r="E910" s="40" t="s">
        <v>5</v>
      </c>
    </row>
    <row r="911" spans="1:5" ht="12.75">
      <c r="A911" t="s">
        <v>58</v>
      </c>
      <c r="E911" s="39" t="s">
        <v>5</v>
      </c>
    </row>
    <row r="912" spans="1:16" ht="12.75">
      <c r="A912" t="s">
        <v>50</v>
      </c>
      <c s="34" t="s">
        <v>81</v>
      </c>
      <c s="34" t="s">
        <v>6185</v>
      </c>
      <c s="35" t="s">
        <v>5</v>
      </c>
      <c s="6" t="s">
        <v>6186</v>
      </c>
      <c s="36" t="s">
        <v>108</v>
      </c>
      <c s="37">
        <v>1</v>
      </c>
      <c s="36">
        <v>0</v>
      </c>
      <c s="36">
        <f>ROUND(G912*H912,6)</f>
      </c>
      <c r="L912" s="38">
        <v>0</v>
      </c>
      <c s="32">
        <f>ROUND(ROUND(L912,2)*ROUND(G912,3),2)</f>
      </c>
      <c s="36" t="s">
        <v>55</v>
      </c>
      <c>
        <f>(M912*21)/100</f>
      </c>
      <c t="s">
        <v>28</v>
      </c>
    </row>
    <row r="913" spans="1:5" ht="12.75">
      <c r="A913" s="35" t="s">
        <v>56</v>
      </c>
      <c r="E913" s="39" t="s">
        <v>6186</v>
      </c>
    </row>
    <row r="914" spans="1:5" ht="12.75">
      <c r="A914" s="35" t="s">
        <v>57</v>
      </c>
      <c r="E914" s="40" t="s">
        <v>5</v>
      </c>
    </row>
    <row r="915" spans="1:5" ht="12.75">
      <c r="A915" t="s">
        <v>58</v>
      </c>
      <c r="E915" s="39" t="s">
        <v>5</v>
      </c>
    </row>
    <row r="916" spans="1:16" ht="12.75">
      <c r="A916" t="s">
        <v>50</v>
      </c>
      <c s="34" t="s">
        <v>84</v>
      </c>
      <c s="34" t="s">
        <v>6187</v>
      </c>
      <c s="35" t="s">
        <v>5</v>
      </c>
      <c s="6" t="s">
        <v>6188</v>
      </c>
      <c s="36" t="s">
        <v>108</v>
      </c>
      <c s="37">
        <v>1</v>
      </c>
      <c s="36">
        <v>0</v>
      </c>
      <c s="36">
        <f>ROUND(G916*H916,6)</f>
      </c>
      <c r="L916" s="38">
        <v>0</v>
      </c>
      <c s="32">
        <f>ROUND(ROUND(L916,2)*ROUND(G916,3),2)</f>
      </c>
      <c s="36" t="s">
        <v>55</v>
      </c>
      <c>
        <f>(M916*21)/100</f>
      </c>
      <c t="s">
        <v>28</v>
      </c>
    </row>
    <row r="917" spans="1:5" ht="12.75">
      <c r="A917" s="35" t="s">
        <v>56</v>
      </c>
      <c r="E917" s="39" t="s">
        <v>6188</v>
      </c>
    </row>
    <row r="918" spans="1:5" ht="12.75">
      <c r="A918" s="35" t="s">
        <v>57</v>
      </c>
      <c r="E918" s="40" t="s">
        <v>5</v>
      </c>
    </row>
    <row r="919" spans="1:5" ht="12.75">
      <c r="A919" t="s">
        <v>58</v>
      </c>
      <c r="E919" s="39" t="s">
        <v>5</v>
      </c>
    </row>
    <row r="920" spans="1:16" ht="12.75">
      <c r="A920" t="s">
        <v>50</v>
      </c>
      <c s="34" t="s">
        <v>87</v>
      </c>
      <c s="34" t="s">
        <v>6189</v>
      </c>
      <c s="35" t="s">
        <v>5</v>
      </c>
      <c s="6" t="s">
        <v>6190</v>
      </c>
      <c s="36" t="s">
        <v>108</v>
      </c>
      <c s="37">
        <v>1</v>
      </c>
      <c s="36">
        <v>0</v>
      </c>
      <c s="36">
        <f>ROUND(G920*H920,6)</f>
      </c>
      <c r="L920" s="38">
        <v>0</v>
      </c>
      <c s="32">
        <f>ROUND(ROUND(L920,2)*ROUND(G920,3),2)</f>
      </c>
      <c s="36" t="s">
        <v>55</v>
      </c>
      <c>
        <f>(M920*21)/100</f>
      </c>
      <c t="s">
        <v>28</v>
      </c>
    </row>
    <row r="921" spans="1:5" ht="12.75">
      <c r="A921" s="35" t="s">
        <v>56</v>
      </c>
      <c r="E921" s="39" t="s">
        <v>6190</v>
      </c>
    </row>
    <row r="922" spans="1:5" ht="12.75">
      <c r="A922" s="35" t="s">
        <v>57</v>
      </c>
      <c r="E922" s="40" t="s">
        <v>5</v>
      </c>
    </row>
    <row r="923" spans="1:5" ht="12.75">
      <c r="A923" t="s">
        <v>58</v>
      </c>
      <c r="E923" s="39" t="s">
        <v>5</v>
      </c>
    </row>
    <row r="924" spans="1:16" ht="12.75">
      <c r="A924" t="s">
        <v>50</v>
      </c>
      <c s="34" t="s">
        <v>90</v>
      </c>
      <c s="34" t="s">
        <v>6191</v>
      </c>
      <c s="35" t="s">
        <v>5</v>
      </c>
      <c s="6" t="s">
        <v>6192</v>
      </c>
      <c s="36" t="s">
        <v>108</v>
      </c>
      <c s="37">
        <v>1</v>
      </c>
      <c s="36">
        <v>0</v>
      </c>
      <c s="36">
        <f>ROUND(G924*H924,6)</f>
      </c>
      <c r="L924" s="38">
        <v>0</v>
      </c>
      <c s="32">
        <f>ROUND(ROUND(L924,2)*ROUND(G924,3),2)</f>
      </c>
      <c s="36" t="s">
        <v>55</v>
      </c>
      <c>
        <f>(M924*21)/100</f>
      </c>
      <c t="s">
        <v>28</v>
      </c>
    </row>
    <row r="925" spans="1:5" ht="12.75">
      <c r="A925" s="35" t="s">
        <v>56</v>
      </c>
      <c r="E925" s="39" t="s">
        <v>6192</v>
      </c>
    </row>
    <row r="926" spans="1:5" ht="12.75">
      <c r="A926" s="35" t="s">
        <v>57</v>
      </c>
      <c r="E926" s="40" t="s">
        <v>5</v>
      </c>
    </row>
    <row r="927" spans="1:5" ht="12.75">
      <c r="A927" t="s">
        <v>58</v>
      </c>
      <c r="E927" s="39" t="s">
        <v>5</v>
      </c>
    </row>
    <row r="928" spans="1:16" ht="12.75">
      <c r="A928" t="s">
        <v>50</v>
      </c>
      <c s="34" t="s">
        <v>94</v>
      </c>
      <c s="34" t="s">
        <v>6193</v>
      </c>
      <c s="35" t="s">
        <v>5</v>
      </c>
      <c s="6" t="s">
        <v>6194</v>
      </c>
      <c s="36" t="s">
        <v>108</v>
      </c>
      <c s="37">
        <v>1</v>
      </c>
      <c s="36">
        <v>0</v>
      </c>
      <c s="36">
        <f>ROUND(G928*H928,6)</f>
      </c>
      <c r="L928" s="38">
        <v>0</v>
      </c>
      <c s="32">
        <f>ROUND(ROUND(L928,2)*ROUND(G928,3),2)</f>
      </c>
      <c s="36" t="s">
        <v>55</v>
      </c>
      <c>
        <f>(M928*21)/100</f>
      </c>
      <c t="s">
        <v>28</v>
      </c>
    </row>
    <row r="929" spans="1:5" ht="12.75">
      <c r="A929" s="35" t="s">
        <v>56</v>
      </c>
      <c r="E929" s="39" t="s">
        <v>6194</v>
      </c>
    </row>
    <row r="930" spans="1:5" ht="12.75">
      <c r="A930" s="35" t="s">
        <v>57</v>
      </c>
      <c r="E930" s="40" t="s">
        <v>5</v>
      </c>
    </row>
    <row r="931" spans="1:5" ht="12.75">
      <c r="A931" t="s">
        <v>58</v>
      </c>
      <c r="E931" s="39" t="s">
        <v>5</v>
      </c>
    </row>
    <row r="932" spans="1:16" ht="12.75">
      <c r="A932" t="s">
        <v>50</v>
      </c>
      <c s="34" t="s">
        <v>97</v>
      </c>
      <c s="34" t="s">
        <v>6195</v>
      </c>
      <c s="35" t="s">
        <v>5</v>
      </c>
      <c s="6" t="s">
        <v>6196</v>
      </c>
      <c s="36" t="s">
        <v>108</v>
      </c>
      <c s="37">
        <v>1</v>
      </c>
      <c s="36">
        <v>0</v>
      </c>
      <c s="36">
        <f>ROUND(G932*H932,6)</f>
      </c>
      <c r="L932" s="38">
        <v>0</v>
      </c>
      <c s="32">
        <f>ROUND(ROUND(L932,2)*ROUND(G932,3),2)</f>
      </c>
      <c s="36" t="s">
        <v>55</v>
      </c>
      <c>
        <f>(M932*21)/100</f>
      </c>
      <c t="s">
        <v>28</v>
      </c>
    </row>
    <row r="933" spans="1:5" ht="12.75">
      <c r="A933" s="35" t="s">
        <v>56</v>
      </c>
      <c r="E933" s="39" t="s">
        <v>6196</v>
      </c>
    </row>
    <row r="934" spans="1:5" ht="12.75">
      <c r="A934" s="35" t="s">
        <v>57</v>
      </c>
      <c r="E934" s="40" t="s">
        <v>5</v>
      </c>
    </row>
    <row r="935" spans="1:5" ht="12.75">
      <c r="A935" t="s">
        <v>58</v>
      </c>
      <c r="E935" s="39" t="s">
        <v>5</v>
      </c>
    </row>
    <row r="936" spans="1:16" ht="12.75">
      <c r="A936" t="s">
        <v>50</v>
      </c>
      <c s="34" t="s">
        <v>101</v>
      </c>
      <c s="34" t="s">
        <v>6197</v>
      </c>
      <c s="35" t="s">
        <v>5</v>
      </c>
      <c s="6" t="s">
        <v>6198</v>
      </c>
      <c s="36" t="s">
        <v>108</v>
      </c>
      <c s="37">
        <v>1</v>
      </c>
      <c s="36">
        <v>0</v>
      </c>
      <c s="36">
        <f>ROUND(G936*H936,6)</f>
      </c>
      <c r="L936" s="38">
        <v>0</v>
      </c>
      <c s="32">
        <f>ROUND(ROUND(L936,2)*ROUND(G936,3),2)</f>
      </c>
      <c s="36" t="s">
        <v>55</v>
      </c>
      <c>
        <f>(M936*21)/100</f>
      </c>
      <c t="s">
        <v>28</v>
      </c>
    </row>
    <row r="937" spans="1:5" ht="12.75">
      <c r="A937" s="35" t="s">
        <v>56</v>
      </c>
      <c r="E937" s="39" t="s">
        <v>6198</v>
      </c>
    </row>
    <row r="938" spans="1:5" ht="12.75">
      <c r="A938" s="35" t="s">
        <v>57</v>
      </c>
      <c r="E938" s="40" t="s">
        <v>5</v>
      </c>
    </row>
    <row r="939" spans="1:5" ht="12.75">
      <c r="A939" t="s">
        <v>58</v>
      </c>
      <c r="E939" s="39" t="s">
        <v>5</v>
      </c>
    </row>
    <row r="940" spans="1:16" ht="12.75">
      <c r="A940" t="s">
        <v>50</v>
      </c>
      <c s="34" t="s">
        <v>105</v>
      </c>
      <c s="34" t="s">
        <v>6199</v>
      </c>
      <c s="35" t="s">
        <v>5</v>
      </c>
      <c s="6" t="s">
        <v>6200</v>
      </c>
      <c s="36" t="s">
        <v>108</v>
      </c>
      <c s="37">
        <v>1</v>
      </c>
      <c s="36">
        <v>0</v>
      </c>
      <c s="36">
        <f>ROUND(G940*H940,6)</f>
      </c>
      <c r="L940" s="38">
        <v>0</v>
      </c>
      <c s="32">
        <f>ROUND(ROUND(L940,2)*ROUND(G940,3),2)</f>
      </c>
      <c s="36" t="s">
        <v>55</v>
      </c>
      <c>
        <f>(M940*21)/100</f>
      </c>
      <c t="s">
        <v>28</v>
      </c>
    </row>
    <row r="941" spans="1:5" ht="12.75">
      <c r="A941" s="35" t="s">
        <v>56</v>
      </c>
      <c r="E941" s="39" t="s">
        <v>6200</v>
      </c>
    </row>
    <row r="942" spans="1:5" ht="12.75">
      <c r="A942" s="35" t="s">
        <v>57</v>
      </c>
      <c r="E942" s="40" t="s">
        <v>5</v>
      </c>
    </row>
    <row r="943" spans="1:5" ht="12.75">
      <c r="A943" t="s">
        <v>58</v>
      </c>
      <c r="E943" s="39" t="s">
        <v>5</v>
      </c>
    </row>
    <row r="944" spans="1:16" ht="12.75">
      <c r="A944" t="s">
        <v>50</v>
      </c>
      <c s="34" t="s">
        <v>109</v>
      </c>
      <c s="34" t="s">
        <v>6201</v>
      </c>
      <c s="35" t="s">
        <v>5</v>
      </c>
      <c s="6" t="s">
        <v>6202</v>
      </c>
      <c s="36" t="s">
        <v>108</v>
      </c>
      <c s="37">
        <v>1</v>
      </c>
      <c s="36">
        <v>0</v>
      </c>
      <c s="36">
        <f>ROUND(G944*H944,6)</f>
      </c>
      <c r="L944" s="38">
        <v>0</v>
      </c>
      <c s="32">
        <f>ROUND(ROUND(L944,2)*ROUND(G944,3),2)</f>
      </c>
      <c s="36" t="s">
        <v>55</v>
      </c>
      <c>
        <f>(M944*21)/100</f>
      </c>
      <c t="s">
        <v>28</v>
      </c>
    </row>
    <row r="945" spans="1:5" ht="12.75">
      <c r="A945" s="35" t="s">
        <v>56</v>
      </c>
      <c r="E945" s="39" t="s">
        <v>6202</v>
      </c>
    </row>
    <row r="946" spans="1:5" ht="12.75">
      <c r="A946" s="35" t="s">
        <v>57</v>
      </c>
      <c r="E946" s="40" t="s">
        <v>5</v>
      </c>
    </row>
    <row r="947" spans="1:5" ht="12.75">
      <c r="A947" t="s">
        <v>58</v>
      </c>
      <c r="E947" s="39" t="s">
        <v>5</v>
      </c>
    </row>
    <row r="948" spans="1:16" ht="12.75">
      <c r="A948" t="s">
        <v>50</v>
      </c>
      <c s="34" t="s">
        <v>112</v>
      </c>
      <c s="34" t="s">
        <v>6203</v>
      </c>
      <c s="35" t="s">
        <v>5</v>
      </c>
      <c s="6" t="s">
        <v>6204</v>
      </c>
      <c s="36" t="s">
        <v>108</v>
      </c>
      <c s="37">
        <v>1</v>
      </c>
      <c s="36">
        <v>0</v>
      </c>
      <c s="36">
        <f>ROUND(G948*H948,6)</f>
      </c>
      <c r="L948" s="38">
        <v>0</v>
      </c>
      <c s="32">
        <f>ROUND(ROUND(L948,2)*ROUND(G948,3),2)</f>
      </c>
      <c s="36" t="s">
        <v>55</v>
      </c>
      <c>
        <f>(M948*21)/100</f>
      </c>
      <c t="s">
        <v>28</v>
      </c>
    </row>
    <row r="949" spans="1:5" ht="12.75">
      <c r="A949" s="35" t="s">
        <v>56</v>
      </c>
      <c r="E949" s="39" t="s">
        <v>6204</v>
      </c>
    </row>
    <row r="950" spans="1:5" ht="12.75">
      <c r="A950" s="35" t="s">
        <v>57</v>
      </c>
      <c r="E950" s="40" t="s">
        <v>5</v>
      </c>
    </row>
    <row r="951" spans="1:5" ht="12.75">
      <c r="A951" t="s">
        <v>58</v>
      </c>
      <c r="E951" s="39" t="s">
        <v>5</v>
      </c>
    </row>
    <row r="952" spans="1:16" ht="12.75">
      <c r="A952" t="s">
        <v>50</v>
      </c>
      <c s="34" t="s">
        <v>115</v>
      </c>
      <c s="34" t="s">
        <v>6205</v>
      </c>
      <c s="35" t="s">
        <v>5</v>
      </c>
      <c s="6" t="s">
        <v>6206</v>
      </c>
      <c s="36" t="s">
        <v>108</v>
      </c>
      <c s="37">
        <v>1</v>
      </c>
      <c s="36">
        <v>0</v>
      </c>
      <c s="36">
        <f>ROUND(G952*H952,6)</f>
      </c>
      <c r="L952" s="38">
        <v>0</v>
      </c>
      <c s="32">
        <f>ROUND(ROUND(L952,2)*ROUND(G952,3),2)</f>
      </c>
      <c s="36" t="s">
        <v>55</v>
      </c>
      <c>
        <f>(M952*21)/100</f>
      </c>
      <c t="s">
        <v>28</v>
      </c>
    </row>
    <row r="953" spans="1:5" ht="12.75">
      <c r="A953" s="35" t="s">
        <v>56</v>
      </c>
      <c r="E953" s="39" t="s">
        <v>6206</v>
      </c>
    </row>
    <row r="954" spans="1:5" ht="12.75">
      <c r="A954" s="35" t="s">
        <v>57</v>
      </c>
      <c r="E954" s="40" t="s">
        <v>5</v>
      </c>
    </row>
    <row r="955" spans="1:5" ht="12.75">
      <c r="A955" t="s">
        <v>58</v>
      </c>
      <c r="E955" s="39" t="s">
        <v>5</v>
      </c>
    </row>
    <row r="956" spans="1:16" ht="12.75">
      <c r="A956" t="s">
        <v>50</v>
      </c>
      <c s="34" t="s">
        <v>118</v>
      </c>
      <c s="34" t="s">
        <v>6207</v>
      </c>
      <c s="35" t="s">
        <v>5</v>
      </c>
      <c s="6" t="s">
        <v>6208</v>
      </c>
      <c s="36" t="s">
        <v>108</v>
      </c>
      <c s="37">
        <v>1</v>
      </c>
      <c s="36">
        <v>0</v>
      </c>
      <c s="36">
        <f>ROUND(G956*H956,6)</f>
      </c>
      <c r="L956" s="38">
        <v>0</v>
      </c>
      <c s="32">
        <f>ROUND(ROUND(L956,2)*ROUND(G956,3),2)</f>
      </c>
      <c s="36" t="s">
        <v>55</v>
      </c>
      <c>
        <f>(M956*21)/100</f>
      </c>
      <c t="s">
        <v>28</v>
      </c>
    </row>
    <row r="957" spans="1:5" ht="12.75">
      <c r="A957" s="35" t="s">
        <v>56</v>
      </c>
      <c r="E957" s="39" t="s">
        <v>6208</v>
      </c>
    </row>
    <row r="958" spans="1:5" ht="12.75">
      <c r="A958" s="35" t="s">
        <v>57</v>
      </c>
      <c r="E958" s="40" t="s">
        <v>5</v>
      </c>
    </row>
    <row r="959" spans="1:5" ht="12.75">
      <c r="A959" t="s">
        <v>58</v>
      </c>
      <c r="E959" s="39" t="s">
        <v>5</v>
      </c>
    </row>
    <row r="960" spans="1:16" ht="12.75">
      <c r="A960" t="s">
        <v>50</v>
      </c>
      <c s="34" t="s">
        <v>121</v>
      </c>
      <c s="34" t="s">
        <v>6209</v>
      </c>
      <c s="35" t="s">
        <v>5</v>
      </c>
      <c s="6" t="s">
        <v>6210</v>
      </c>
      <c s="36" t="s">
        <v>108</v>
      </c>
      <c s="37">
        <v>1</v>
      </c>
      <c s="36">
        <v>0</v>
      </c>
      <c s="36">
        <f>ROUND(G960*H960,6)</f>
      </c>
      <c r="L960" s="38">
        <v>0</v>
      </c>
      <c s="32">
        <f>ROUND(ROUND(L960,2)*ROUND(G960,3),2)</f>
      </c>
      <c s="36" t="s">
        <v>55</v>
      </c>
      <c>
        <f>(M960*21)/100</f>
      </c>
      <c t="s">
        <v>28</v>
      </c>
    </row>
    <row r="961" spans="1:5" ht="12.75">
      <c r="A961" s="35" t="s">
        <v>56</v>
      </c>
      <c r="E961" s="39" t="s">
        <v>6210</v>
      </c>
    </row>
    <row r="962" spans="1:5" ht="12.75">
      <c r="A962" s="35" t="s">
        <v>57</v>
      </c>
      <c r="E962" s="40" t="s">
        <v>5</v>
      </c>
    </row>
    <row r="963" spans="1:5" ht="12.75">
      <c r="A963" t="s">
        <v>58</v>
      </c>
      <c r="E963" s="39" t="s">
        <v>5</v>
      </c>
    </row>
    <row r="964" spans="1:16" ht="12.75">
      <c r="A964" t="s">
        <v>50</v>
      </c>
      <c s="34" t="s">
        <v>125</v>
      </c>
      <c s="34" t="s">
        <v>6211</v>
      </c>
      <c s="35" t="s">
        <v>5</v>
      </c>
      <c s="6" t="s">
        <v>6212</v>
      </c>
      <c s="36" t="s">
        <v>108</v>
      </c>
      <c s="37">
        <v>1</v>
      </c>
      <c s="36">
        <v>0</v>
      </c>
      <c s="36">
        <f>ROUND(G964*H964,6)</f>
      </c>
      <c r="L964" s="38">
        <v>0</v>
      </c>
      <c s="32">
        <f>ROUND(ROUND(L964,2)*ROUND(G964,3),2)</f>
      </c>
      <c s="36" t="s">
        <v>55</v>
      </c>
      <c>
        <f>(M964*21)/100</f>
      </c>
      <c t="s">
        <v>28</v>
      </c>
    </row>
    <row r="965" spans="1:5" ht="12.75">
      <c r="A965" s="35" t="s">
        <v>56</v>
      </c>
      <c r="E965" s="39" t="s">
        <v>6212</v>
      </c>
    </row>
    <row r="966" spans="1:5" ht="12.75">
      <c r="A966" s="35" t="s">
        <v>57</v>
      </c>
      <c r="E966" s="40" t="s">
        <v>5</v>
      </c>
    </row>
    <row r="967" spans="1:5" ht="12.75">
      <c r="A967" t="s">
        <v>58</v>
      </c>
      <c r="E967" s="39" t="s">
        <v>5</v>
      </c>
    </row>
    <row r="968" spans="1:16" ht="12.75">
      <c r="A968" t="s">
        <v>50</v>
      </c>
      <c s="34" t="s">
        <v>130</v>
      </c>
      <c s="34" t="s">
        <v>6213</v>
      </c>
      <c s="35" t="s">
        <v>5</v>
      </c>
      <c s="6" t="s">
        <v>6214</v>
      </c>
      <c s="36" t="s">
        <v>108</v>
      </c>
      <c s="37">
        <v>1</v>
      </c>
      <c s="36">
        <v>0</v>
      </c>
      <c s="36">
        <f>ROUND(G968*H968,6)</f>
      </c>
      <c r="L968" s="38">
        <v>0</v>
      </c>
      <c s="32">
        <f>ROUND(ROUND(L968,2)*ROUND(G968,3),2)</f>
      </c>
      <c s="36" t="s">
        <v>55</v>
      </c>
      <c>
        <f>(M968*21)/100</f>
      </c>
      <c t="s">
        <v>28</v>
      </c>
    </row>
    <row r="969" spans="1:5" ht="12.75">
      <c r="A969" s="35" t="s">
        <v>56</v>
      </c>
      <c r="E969" s="39" t="s">
        <v>6214</v>
      </c>
    </row>
    <row r="970" spans="1:5" ht="12.75">
      <c r="A970" s="35" t="s">
        <v>57</v>
      </c>
      <c r="E970" s="40" t="s">
        <v>5</v>
      </c>
    </row>
    <row r="971" spans="1:5" ht="12.75">
      <c r="A971" t="s">
        <v>58</v>
      </c>
      <c r="E971" s="39" t="s">
        <v>5</v>
      </c>
    </row>
    <row r="972" spans="1:16" ht="12.75">
      <c r="A972" t="s">
        <v>50</v>
      </c>
      <c s="34" t="s">
        <v>133</v>
      </c>
      <c s="34" t="s">
        <v>6215</v>
      </c>
      <c s="35" t="s">
        <v>5</v>
      </c>
      <c s="6" t="s">
        <v>6216</v>
      </c>
      <c s="36" t="s">
        <v>108</v>
      </c>
      <c s="37">
        <v>1</v>
      </c>
      <c s="36">
        <v>0</v>
      </c>
      <c s="36">
        <f>ROUND(G972*H972,6)</f>
      </c>
      <c r="L972" s="38">
        <v>0</v>
      </c>
      <c s="32">
        <f>ROUND(ROUND(L972,2)*ROUND(G972,3),2)</f>
      </c>
      <c s="36" t="s">
        <v>55</v>
      </c>
      <c>
        <f>(M972*21)/100</f>
      </c>
      <c t="s">
        <v>28</v>
      </c>
    </row>
    <row r="973" spans="1:5" ht="12.75">
      <c r="A973" s="35" t="s">
        <v>56</v>
      </c>
      <c r="E973" s="39" t="s">
        <v>6216</v>
      </c>
    </row>
    <row r="974" spans="1:5" ht="12.75">
      <c r="A974" s="35" t="s">
        <v>57</v>
      </c>
      <c r="E974" s="40" t="s">
        <v>5</v>
      </c>
    </row>
    <row r="975" spans="1:5" ht="12.75">
      <c r="A975" t="s">
        <v>58</v>
      </c>
      <c r="E975" s="39" t="s">
        <v>5</v>
      </c>
    </row>
    <row r="976" spans="1:16" ht="12.75">
      <c r="A976" t="s">
        <v>50</v>
      </c>
      <c s="34" t="s">
        <v>136</v>
      </c>
      <c s="34" t="s">
        <v>6217</v>
      </c>
      <c s="35" t="s">
        <v>5</v>
      </c>
      <c s="6" t="s">
        <v>6218</v>
      </c>
      <c s="36" t="s">
        <v>108</v>
      </c>
      <c s="37">
        <v>1</v>
      </c>
      <c s="36">
        <v>0</v>
      </c>
      <c s="36">
        <f>ROUND(G976*H976,6)</f>
      </c>
      <c r="L976" s="38">
        <v>0</v>
      </c>
      <c s="32">
        <f>ROUND(ROUND(L976,2)*ROUND(G976,3),2)</f>
      </c>
      <c s="36" t="s">
        <v>55</v>
      </c>
      <c>
        <f>(M976*21)/100</f>
      </c>
      <c t="s">
        <v>28</v>
      </c>
    </row>
    <row r="977" spans="1:5" ht="12.75">
      <c r="A977" s="35" t="s">
        <v>56</v>
      </c>
      <c r="E977" s="39" t="s">
        <v>6218</v>
      </c>
    </row>
    <row r="978" spans="1:5" ht="12.75">
      <c r="A978" s="35" t="s">
        <v>57</v>
      </c>
      <c r="E978" s="40" t="s">
        <v>5</v>
      </c>
    </row>
    <row r="979" spans="1:5" ht="12.75">
      <c r="A979" t="s">
        <v>58</v>
      </c>
      <c r="E979" s="39" t="s">
        <v>5</v>
      </c>
    </row>
    <row r="980" spans="1:16" ht="12.75">
      <c r="A980" t="s">
        <v>50</v>
      </c>
      <c s="34" t="s">
        <v>139</v>
      </c>
      <c s="34" t="s">
        <v>6219</v>
      </c>
      <c s="35" t="s">
        <v>5</v>
      </c>
      <c s="6" t="s">
        <v>6220</v>
      </c>
      <c s="36" t="s">
        <v>108</v>
      </c>
      <c s="37">
        <v>1</v>
      </c>
      <c s="36">
        <v>0</v>
      </c>
      <c s="36">
        <f>ROUND(G980*H980,6)</f>
      </c>
      <c r="L980" s="38">
        <v>0</v>
      </c>
      <c s="32">
        <f>ROUND(ROUND(L980,2)*ROUND(G980,3),2)</f>
      </c>
      <c s="36" t="s">
        <v>55</v>
      </c>
      <c>
        <f>(M980*21)/100</f>
      </c>
      <c t="s">
        <v>28</v>
      </c>
    </row>
    <row r="981" spans="1:5" ht="12.75">
      <c r="A981" s="35" t="s">
        <v>56</v>
      </c>
      <c r="E981" s="39" t="s">
        <v>6220</v>
      </c>
    </row>
    <row r="982" spans="1:5" ht="12.75">
      <c r="A982" s="35" t="s">
        <v>57</v>
      </c>
      <c r="E982" s="40" t="s">
        <v>5</v>
      </c>
    </row>
    <row r="983" spans="1:5" ht="12.75">
      <c r="A983" t="s">
        <v>58</v>
      </c>
      <c r="E983" s="39" t="s">
        <v>5</v>
      </c>
    </row>
    <row r="984" spans="1:16" ht="12.75">
      <c r="A984" t="s">
        <v>50</v>
      </c>
      <c s="34" t="s">
        <v>142</v>
      </c>
      <c s="34" t="s">
        <v>6221</v>
      </c>
      <c s="35" t="s">
        <v>5</v>
      </c>
      <c s="6" t="s">
        <v>6222</v>
      </c>
      <c s="36" t="s">
        <v>108</v>
      </c>
      <c s="37">
        <v>1</v>
      </c>
      <c s="36">
        <v>0</v>
      </c>
      <c s="36">
        <f>ROUND(G984*H984,6)</f>
      </c>
      <c r="L984" s="38">
        <v>0</v>
      </c>
      <c s="32">
        <f>ROUND(ROUND(L984,2)*ROUND(G984,3),2)</f>
      </c>
      <c s="36" t="s">
        <v>55</v>
      </c>
      <c>
        <f>(M984*21)/100</f>
      </c>
      <c t="s">
        <v>28</v>
      </c>
    </row>
    <row r="985" spans="1:5" ht="12.75">
      <c r="A985" s="35" t="s">
        <v>56</v>
      </c>
      <c r="E985" s="39" t="s">
        <v>6222</v>
      </c>
    </row>
    <row r="986" spans="1:5" ht="12.75">
      <c r="A986" s="35" t="s">
        <v>57</v>
      </c>
      <c r="E986" s="40" t="s">
        <v>5</v>
      </c>
    </row>
    <row r="987" spans="1:5" ht="12.75">
      <c r="A987" t="s">
        <v>58</v>
      </c>
      <c r="E987" s="39" t="s">
        <v>5</v>
      </c>
    </row>
    <row r="988" spans="1:16" ht="12.75">
      <c r="A988" t="s">
        <v>50</v>
      </c>
      <c s="34" t="s">
        <v>145</v>
      </c>
      <c s="34" t="s">
        <v>6223</v>
      </c>
      <c s="35" t="s">
        <v>5</v>
      </c>
      <c s="6" t="s">
        <v>6224</v>
      </c>
      <c s="36" t="s">
        <v>108</v>
      </c>
      <c s="37">
        <v>1</v>
      </c>
      <c s="36">
        <v>0</v>
      </c>
      <c s="36">
        <f>ROUND(G988*H988,6)</f>
      </c>
      <c r="L988" s="38">
        <v>0</v>
      </c>
      <c s="32">
        <f>ROUND(ROUND(L988,2)*ROUND(G988,3),2)</f>
      </c>
      <c s="36" t="s">
        <v>55</v>
      </c>
      <c>
        <f>(M988*21)/100</f>
      </c>
      <c t="s">
        <v>28</v>
      </c>
    </row>
    <row r="989" spans="1:5" ht="12.75">
      <c r="A989" s="35" t="s">
        <v>56</v>
      </c>
      <c r="E989" s="39" t="s">
        <v>6224</v>
      </c>
    </row>
    <row r="990" spans="1:5" ht="12.75">
      <c r="A990" s="35" t="s">
        <v>57</v>
      </c>
      <c r="E990" s="40" t="s">
        <v>5</v>
      </c>
    </row>
    <row r="991" spans="1:5" ht="12.75">
      <c r="A991" t="s">
        <v>58</v>
      </c>
      <c r="E991" s="39" t="s">
        <v>5</v>
      </c>
    </row>
    <row r="992" spans="1:16" ht="12.75">
      <c r="A992" t="s">
        <v>50</v>
      </c>
      <c s="34" t="s">
        <v>148</v>
      </c>
      <c s="34" t="s">
        <v>6225</v>
      </c>
      <c s="35" t="s">
        <v>5</v>
      </c>
      <c s="6" t="s">
        <v>6226</v>
      </c>
      <c s="36" t="s">
        <v>108</v>
      </c>
      <c s="37">
        <v>1</v>
      </c>
      <c s="36">
        <v>0</v>
      </c>
      <c s="36">
        <f>ROUND(G992*H992,6)</f>
      </c>
      <c r="L992" s="38">
        <v>0</v>
      </c>
      <c s="32">
        <f>ROUND(ROUND(L992,2)*ROUND(G992,3),2)</f>
      </c>
      <c s="36" t="s">
        <v>55</v>
      </c>
      <c>
        <f>(M992*21)/100</f>
      </c>
      <c t="s">
        <v>28</v>
      </c>
    </row>
    <row r="993" spans="1:5" ht="12.75">
      <c r="A993" s="35" t="s">
        <v>56</v>
      </c>
      <c r="E993" s="39" t="s">
        <v>6226</v>
      </c>
    </row>
    <row r="994" spans="1:5" ht="12.75">
      <c r="A994" s="35" t="s">
        <v>57</v>
      </c>
      <c r="E994" s="40" t="s">
        <v>5</v>
      </c>
    </row>
    <row r="995" spans="1:5" ht="12.75">
      <c r="A995" t="s">
        <v>58</v>
      </c>
      <c r="E995" s="39" t="s">
        <v>5</v>
      </c>
    </row>
    <row r="996" spans="1:16" ht="12.75">
      <c r="A996" t="s">
        <v>50</v>
      </c>
      <c s="34" t="s">
        <v>151</v>
      </c>
      <c s="34" t="s">
        <v>6227</v>
      </c>
      <c s="35" t="s">
        <v>5</v>
      </c>
      <c s="6" t="s">
        <v>6228</v>
      </c>
      <c s="36" t="s">
        <v>108</v>
      </c>
      <c s="37">
        <v>1</v>
      </c>
      <c s="36">
        <v>0</v>
      </c>
      <c s="36">
        <f>ROUND(G996*H996,6)</f>
      </c>
      <c r="L996" s="38">
        <v>0</v>
      </c>
      <c s="32">
        <f>ROUND(ROUND(L996,2)*ROUND(G996,3),2)</f>
      </c>
      <c s="36" t="s">
        <v>55</v>
      </c>
      <c>
        <f>(M996*21)/100</f>
      </c>
      <c t="s">
        <v>28</v>
      </c>
    </row>
    <row r="997" spans="1:5" ht="12.75">
      <c r="A997" s="35" t="s">
        <v>56</v>
      </c>
      <c r="E997" s="39" t="s">
        <v>6228</v>
      </c>
    </row>
    <row r="998" spans="1:5" ht="12.75">
      <c r="A998" s="35" t="s">
        <v>57</v>
      </c>
      <c r="E998" s="40" t="s">
        <v>5</v>
      </c>
    </row>
    <row r="999" spans="1:5" ht="12.75">
      <c r="A999" t="s">
        <v>58</v>
      </c>
      <c r="E999" s="39" t="s">
        <v>5</v>
      </c>
    </row>
    <row r="1000" spans="1:16" ht="12.75">
      <c r="A1000" t="s">
        <v>50</v>
      </c>
      <c s="34" t="s">
        <v>154</v>
      </c>
      <c s="34" t="s">
        <v>6229</v>
      </c>
      <c s="35" t="s">
        <v>5</v>
      </c>
      <c s="6" t="s">
        <v>6230</v>
      </c>
      <c s="36" t="s">
        <v>108</v>
      </c>
      <c s="37">
        <v>1</v>
      </c>
      <c s="36">
        <v>0</v>
      </c>
      <c s="36">
        <f>ROUND(G1000*H1000,6)</f>
      </c>
      <c r="L1000" s="38">
        <v>0</v>
      </c>
      <c s="32">
        <f>ROUND(ROUND(L1000,2)*ROUND(G1000,3),2)</f>
      </c>
      <c s="36" t="s">
        <v>55</v>
      </c>
      <c>
        <f>(M1000*21)/100</f>
      </c>
      <c t="s">
        <v>28</v>
      </c>
    </row>
    <row r="1001" spans="1:5" ht="12.75">
      <c r="A1001" s="35" t="s">
        <v>56</v>
      </c>
      <c r="E1001" s="39" t="s">
        <v>6230</v>
      </c>
    </row>
    <row r="1002" spans="1:5" ht="12.75">
      <c r="A1002" s="35" t="s">
        <v>57</v>
      </c>
      <c r="E1002" s="40" t="s">
        <v>5</v>
      </c>
    </row>
    <row r="1003" spans="1:5" ht="12.75">
      <c r="A1003" t="s">
        <v>58</v>
      </c>
      <c r="E1003" s="39" t="s">
        <v>5</v>
      </c>
    </row>
    <row r="1004" spans="1:16" ht="12.75">
      <c r="A1004" t="s">
        <v>50</v>
      </c>
      <c s="34" t="s">
        <v>156</v>
      </c>
      <c s="34" t="s">
        <v>6231</v>
      </c>
      <c s="35" t="s">
        <v>5</v>
      </c>
      <c s="6" t="s">
        <v>6232</v>
      </c>
      <c s="36" t="s">
        <v>108</v>
      </c>
      <c s="37">
        <v>1</v>
      </c>
      <c s="36">
        <v>0</v>
      </c>
      <c s="36">
        <f>ROUND(G1004*H1004,6)</f>
      </c>
      <c r="L1004" s="38">
        <v>0</v>
      </c>
      <c s="32">
        <f>ROUND(ROUND(L1004,2)*ROUND(G1004,3),2)</f>
      </c>
      <c s="36" t="s">
        <v>55</v>
      </c>
      <c>
        <f>(M1004*21)/100</f>
      </c>
      <c t="s">
        <v>28</v>
      </c>
    </row>
    <row r="1005" spans="1:5" ht="12.75">
      <c r="A1005" s="35" t="s">
        <v>56</v>
      </c>
      <c r="E1005" s="39" t="s">
        <v>6232</v>
      </c>
    </row>
    <row r="1006" spans="1:5" ht="12.75">
      <c r="A1006" s="35" t="s">
        <v>57</v>
      </c>
      <c r="E1006" s="40" t="s">
        <v>5</v>
      </c>
    </row>
    <row r="1007" spans="1:5" ht="12.75">
      <c r="A1007" t="s">
        <v>58</v>
      </c>
      <c r="E1007" s="39" t="s">
        <v>5</v>
      </c>
    </row>
    <row r="1008" spans="1:16" ht="12.75">
      <c r="A1008" t="s">
        <v>50</v>
      </c>
      <c s="34" t="s">
        <v>159</v>
      </c>
      <c s="34" t="s">
        <v>6233</v>
      </c>
      <c s="35" t="s">
        <v>5</v>
      </c>
      <c s="6" t="s">
        <v>6234</v>
      </c>
      <c s="36" t="s">
        <v>108</v>
      </c>
      <c s="37">
        <v>1</v>
      </c>
      <c s="36">
        <v>0</v>
      </c>
      <c s="36">
        <f>ROUND(G1008*H1008,6)</f>
      </c>
      <c r="L1008" s="38">
        <v>0</v>
      </c>
      <c s="32">
        <f>ROUND(ROUND(L1008,2)*ROUND(G1008,3),2)</f>
      </c>
      <c s="36" t="s">
        <v>55</v>
      </c>
      <c>
        <f>(M1008*21)/100</f>
      </c>
      <c t="s">
        <v>28</v>
      </c>
    </row>
    <row r="1009" spans="1:5" ht="12.75">
      <c r="A1009" s="35" t="s">
        <v>56</v>
      </c>
      <c r="E1009" s="39" t="s">
        <v>6234</v>
      </c>
    </row>
    <row r="1010" spans="1:5" ht="12.75">
      <c r="A1010" s="35" t="s">
        <v>57</v>
      </c>
      <c r="E1010" s="40" t="s">
        <v>5</v>
      </c>
    </row>
    <row r="1011" spans="1:5" ht="12.75">
      <c r="A1011" t="s">
        <v>58</v>
      </c>
      <c r="E1011" s="39" t="s">
        <v>5</v>
      </c>
    </row>
    <row r="1012" spans="1:16" ht="12.75">
      <c r="A1012" t="s">
        <v>50</v>
      </c>
      <c s="34" t="s">
        <v>161</v>
      </c>
      <c s="34" t="s">
        <v>6235</v>
      </c>
      <c s="35" t="s">
        <v>5</v>
      </c>
      <c s="6" t="s">
        <v>6236</v>
      </c>
      <c s="36" t="s">
        <v>100</v>
      </c>
      <c s="37">
        <v>3</v>
      </c>
      <c s="36">
        <v>0</v>
      </c>
      <c s="36">
        <f>ROUND(G1012*H1012,6)</f>
      </c>
      <c r="L1012" s="38">
        <v>0</v>
      </c>
      <c s="32">
        <f>ROUND(ROUND(L1012,2)*ROUND(G1012,3),2)</f>
      </c>
      <c s="36" t="s">
        <v>55</v>
      </c>
      <c>
        <f>(M1012*21)/100</f>
      </c>
      <c t="s">
        <v>28</v>
      </c>
    </row>
    <row r="1013" spans="1:5" ht="12.75">
      <c r="A1013" s="35" t="s">
        <v>56</v>
      </c>
      <c r="E1013" s="39" t="s">
        <v>6236</v>
      </c>
    </row>
    <row r="1014" spans="1:5" ht="12.75">
      <c r="A1014" s="35" t="s">
        <v>57</v>
      </c>
      <c r="E1014" s="40" t="s">
        <v>5</v>
      </c>
    </row>
    <row r="1015" spans="1:5" ht="12.75">
      <c r="A1015" t="s">
        <v>58</v>
      </c>
      <c r="E10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6237</v>
      </c>
      <c s="41">
        <f>Rekapitulace!C31</f>
      </c>
      <c s="20" t="s">
        <v>0</v>
      </c>
      <c t="s">
        <v>23</v>
      </c>
      <c t="s">
        <v>28</v>
      </c>
    </row>
    <row r="4" spans="1:16" ht="32" customHeight="1">
      <c r="A4" s="24" t="s">
        <v>20</v>
      </c>
      <c s="25" t="s">
        <v>29</v>
      </c>
      <c s="27" t="s">
        <v>6237</v>
      </c>
      <c r="E4" s="26" t="s">
        <v>6238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6241</v>
      </c>
      <c r="E8" s="30" t="s">
        <v>6240</v>
      </c>
      <c r="J8" s="29">
        <f>0+J9</f>
      </c>
      <c s="29">
        <f>0+K9</f>
      </c>
      <c s="29">
        <f>0+L9</f>
      </c>
      <c s="29">
        <f>0+M9</f>
      </c>
    </row>
    <row r="9" spans="1:13" ht="12.75">
      <c r="A9" t="s">
        <v>47</v>
      </c>
      <c r="C9" s="31" t="s">
        <v>1100</v>
      </c>
      <c r="E9" s="33" t="s">
        <v>6242</v>
      </c>
      <c r="J9" s="32">
        <f>0</f>
      </c>
      <c s="32">
        <f>0</f>
      </c>
      <c s="32">
        <f>0+L10+L14+L18+L22+L26+L30+L34+L38+L42+L46+L50+L54+L58+L62+L66+L70+L74+L78</f>
      </c>
      <c s="32">
        <f>0+M10+M14+M18+M22+M26+M30+M34+M38+M42+M46+M50+M54+M58+M62+M66+M70+M74+M78</f>
      </c>
    </row>
    <row r="10" spans="1:16" ht="12.75">
      <c r="A10" t="s">
        <v>50</v>
      </c>
      <c s="34" t="s">
        <v>51</v>
      </c>
      <c s="34" t="s">
        <v>6243</v>
      </c>
      <c s="35" t="s">
        <v>5</v>
      </c>
      <c s="6" t="s">
        <v>6244</v>
      </c>
      <c s="36" t="s">
        <v>108</v>
      </c>
      <c s="37">
        <v>1</v>
      </c>
      <c s="36">
        <v>0</v>
      </c>
      <c s="36">
        <f>ROUND(G10*H10,6)</f>
      </c>
      <c r="L10" s="38">
        <v>0</v>
      </c>
      <c s="32">
        <f>ROUND(ROUND(L10,2)*ROUND(G10,3),2)</f>
      </c>
      <c s="36" t="s">
        <v>55</v>
      </c>
      <c>
        <f>(M10*21)/100</f>
      </c>
      <c t="s">
        <v>28</v>
      </c>
    </row>
    <row r="11" spans="1:5" ht="12.75">
      <c r="A11" s="35" t="s">
        <v>56</v>
      </c>
      <c r="E11" s="39" t="s">
        <v>6244</v>
      </c>
    </row>
    <row r="12" spans="1:5" ht="12.75">
      <c r="A12" s="35" t="s">
        <v>57</v>
      </c>
      <c r="E12" s="40" t="s">
        <v>5</v>
      </c>
    </row>
    <row r="13" spans="1:5" ht="12.75">
      <c r="A13" t="s">
        <v>58</v>
      </c>
      <c r="E13" s="39" t="s">
        <v>5</v>
      </c>
    </row>
    <row r="14" spans="1:16" ht="12.75">
      <c r="A14" t="s">
        <v>50</v>
      </c>
      <c s="34" t="s">
        <v>28</v>
      </c>
      <c s="34" t="s">
        <v>6245</v>
      </c>
      <c s="35" t="s">
        <v>5</v>
      </c>
      <c s="6" t="s">
        <v>6246</v>
      </c>
      <c s="36" t="s">
        <v>108</v>
      </c>
      <c s="37">
        <v>1</v>
      </c>
      <c s="36">
        <v>0</v>
      </c>
      <c s="36">
        <f>ROUND(G14*H14,6)</f>
      </c>
      <c r="L14" s="38">
        <v>0</v>
      </c>
      <c s="32">
        <f>ROUND(ROUND(L14,2)*ROUND(G14,3),2)</f>
      </c>
      <c s="36" t="s">
        <v>55</v>
      </c>
      <c>
        <f>(M14*21)/100</f>
      </c>
      <c t="s">
        <v>28</v>
      </c>
    </row>
    <row r="15" spans="1:5" ht="12.75">
      <c r="A15" s="35" t="s">
        <v>56</v>
      </c>
      <c r="E15" s="39" t="s">
        <v>6246</v>
      </c>
    </row>
    <row r="16" spans="1:5" ht="12.75">
      <c r="A16" s="35" t="s">
        <v>57</v>
      </c>
      <c r="E16" s="40" t="s">
        <v>5</v>
      </c>
    </row>
    <row r="17" spans="1:5" ht="12.75">
      <c r="A17" t="s">
        <v>58</v>
      </c>
      <c r="E17" s="39" t="s">
        <v>5</v>
      </c>
    </row>
    <row r="18" spans="1:16" ht="12.75">
      <c r="A18" t="s">
        <v>50</v>
      </c>
      <c s="34" t="s">
        <v>26</v>
      </c>
      <c s="34" t="s">
        <v>6247</v>
      </c>
      <c s="35" t="s">
        <v>5</v>
      </c>
      <c s="6" t="s">
        <v>6248</v>
      </c>
      <c s="36" t="s">
        <v>108</v>
      </c>
      <c s="37">
        <v>1</v>
      </c>
      <c s="36">
        <v>0</v>
      </c>
      <c s="36">
        <f>ROUND(G18*H18,6)</f>
      </c>
      <c r="L18" s="38">
        <v>0</v>
      </c>
      <c s="32">
        <f>ROUND(ROUND(L18,2)*ROUND(G18,3),2)</f>
      </c>
      <c s="36" t="s">
        <v>55</v>
      </c>
      <c>
        <f>(M18*21)/100</f>
      </c>
      <c t="s">
        <v>28</v>
      </c>
    </row>
    <row r="19" spans="1:5" ht="12.75">
      <c r="A19" s="35" t="s">
        <v>56</v>
      </c>
      <c r="E19" s="39" t="s">
        <v>6248</v>
      </c>
    </row>
    <row r="20" spans="1:5" ht="12.75">
      <c r="A20" s="35" t="s">
        <v>57</v>
      </c>
      <c r="E20" s="40" t="s">
        <v>5</v>
      </c>
    </row>
    <row r="21" spans="1:5" ht="12.75">
      <c r="A21" t="s">
        <v>58</v>
      </c>
      <c r="E21" s="39" t="s">
        <v>5</v>
      </c>
    </row>
    <row r="22" spans="1:16" ht="12.75">
      <c r="A22" t="s">
        <v>50</v>
      </c>
      <c s="34" t="s">
        <v>63</v>
      </c>
      <c s="34" t="s">
        <v>6249</v>
      </c>
      <c s="35" t="s">
        <v>5</v>
      </c>
      <c s="6" t="s">
        <v>6250</v>
      </c>
      <c s="36" t="s">
        <v>108</v>
      </c>
      <c s="37">
        <v>1</v>
      </c>
      <c s="36">
        <v>0</v>
      </c>
      <c s="36">
        <f>ROUND(G22*H22,6)</f>
      </c>
      <c r="L22" s="38">
        <v>0</v>
      </c>
      <c s="32">
        <f>ROUND(ROUND(L22,2)*ROUND(G22,3),2)</f>
      </c>
      <c s="36" t="s">
        <v>55</v>
      </c>
      <c>
        <f>(M22*21)/100</f>
      </c>
      <c t="s">
        <v>28</v>
      </c>
    </row>
    <row r="23" spans="1:5" ht="12.75">
      <c r="A23" s="35" t="s">
        <v>56</v>
      </c>
      <c r="E23" s="39" t="s">
        <v>6250</v>
      </c>
    </row>
    <row r="24" spans="1:5" ht="12.75">
      <c r="A24" s="35" t="s">
        <v>57</v>
      </c>
      <c r="E24" s="40" t="s">
        <v>5</v>
      </c>
    </row>
    <row r="25" spans="1:5" ht="12.75">
      <c r="A25" t="s">
        <v>58</v>
      </c>
      <c r="E25" s="39" t="s">
        <v>5</v>
      </c>
    </row>
    <row r="26" spans="1:16" ht="12.75">
      <c r="A26" t="s">
        <v>50</v>
      </c>
      <c s="34" t="s">
        <v>66</v>
      </c>
      <c s="34" t="s">
        <v>6251</v>
      </c>
      <c s="35" t="s">
        <v>5</v>
      </c>
      <c s="6" t="s">
        <v>6252</v>
      </c>
      <c s="36" t="s">
        <v>108</v>
      </c>
      <c s="37">
        <v>2</v>
      </c>
      <c s="36">
        <v>0</v>
      </c>
      <c s="36">
        <f>ROUND(G26*H26,6)</f>
      </c>
      <c r="L26" s="38">
        <v>0</v>
      </c>
      <c s="32">
        <f>ROUND(ROUND(L26,2)*ROUND(G26,3),2)</f>
      </c>
      <c s="36" t="s">
        <v>55</v>
      </c>
      <c>
        <f>(M26*21)/100</f>
      </c>
      <c t="s">
        <v>28</v>
      </c>
    </row>
    <row r="27" spans="1:5" ht="12.75">
      <c r="A27" s="35" t="s">
        <v>56</v>
      </c>
      <c r="E27" s="39" t="s">
        <v>6252</v>
      </c>
    </row>
    <row r="28" spans="1:5" ht="12.75">
      <c r="A28" s="35" t="s">
        <v>57</v>
      </c>
      <c r="E28" s="40" t="s">
        <v>5</v>
      </c>
    </row>
    <row r="29" spans="1:5" ht="12.75">
      <c r="A29" t="s">
        <v>58</v>
      </c>
      <c r="E29" s="39" t="s">
        <v>5</v>
      </c>
    </row>
    <row r="30" spans="1:16" ht="12.75">
      <c r="A30" t="s">
        <v>50</v>
      </c>
      <c s="34" t="s">
        <v>27</v>
      </c>
      <c s="34" t="s">
        <v>6253</v>
      </c>
      <c s="35" t="s">
        <v>5</v>
      </c>
      <c s="6" t="s">
        <v>6254</v>
      </c>
      <c s="36" t="s">
        <v>108</v>
      </c>
      <c s="37">
        <v>1</v>
      </c>
      <c s="36">
        <v>0</v>
      </c>
      <c s="36">
        <f>ROUND(G30*H30,6)</f>
      </c>
      <c r="L30" s="38">
        <v>0</v>
      </c>
      <c s="32">
        <f>ROUND(ROUND(L30,2)*ROUND(G30,3),2)</f>
      </c>
      <c s="36" t="s">
        <v>55</v>
      </c>
      <c>
        <f>(M30*21)/100</f>
      </c>
      <c t="s">
        <v>28</v>
      </c>
    </row>
    <row r="31" spans="1:5" ht="12.75">
      <c r="A31" s="35" t="s">
        <v>56</v>
      </c>
      <c r="E31" s="39" t="s">
        <v>6254</v>
      </c>
    </row>
    <row r="32" spans="1:5" ht="12.75">
      <c r="A32" s="35" t="s">
        <v>57</v>
      </c>
      <c r="E32" s="40" t="s">
        <v>5</v>
      </c>
    </row>
    <row r="33" spans="1:5" ht="12.75">
      <c r="A33" t="s">
        <v>58</v>
      </c>
      <c r="E33" s="39" t="s">
        <v>5</v>
      </c>
    </row>
    <row r="34" spans="1:16" ht="12.75">
      <c r="A34" t="s">
        <v>50</v>
      </c>
      <c s="34" t="s">
        <v>71</v>
      </c>
      <c s="34" t="s">
        <v>6255</v>
      </c>
      <c s="35" t="s">
        <v>5</v>
      </c>
      <c s="6" t="s">
        <v>6256</v>
      </c>
      <c s="36" t="s">
        <v>108</v>
      </c>
      <c s="37">
        <v>5</v>
      </c>
      <c s="36">
        <v>0</v>
      </c>
      <c s="36">
        <f>ROUND(G34*H34,6)</f>
      </c>
      <c r="L34" s="38">
        <v>0</v>
      </c>
      <c s="32">
        <f>ROUND(ROUND(L34,2)*ROUND(G34,3),2)</f>
      </c>
      <c s="36" t="s">
        <v>55</v>
      </c>
      <c>
        <f>(M34*21)/100</f>
      </c>
      <c t="s">
        <v>28</v>
      </c>
    </row>
    <row r="35" spans="1:5" ht="12.75">
      <c r="A35" s="35" t="s">
        <v>56</v>
      </c>
      <c r="E35" s="39" t="s">
        <v>6256</v>
      </c>
    </row>
    <row r="36" spans="1:5" ht="12.75">
      <c r="A36" s="35" t="s">
        <v>57</v>
      </c>
      <c r="E36" s="40" t="s">
        <v>5</v>
      </c>
    </row>
    <row r="37" spans="1:5" ht="12.75">
      <c r="A37" t="s">
        <v>58</v>
      </c>
      <c r="E37" s="39" t="s">
        <v>5</v>
      </c>
    </row>
    <row r="38" spans="1:16" ht="12.75">
      <c r="A38" t="s">
        <v>50</v>
      </c>
      <c s="34" t="s">
        <v>75</v>
      </c>
      <c s="34" t="s">
        <v>6257</v>
      </c>
      <c s="35" t="s">
        <v>5</v>
      </c>
      <c s="6" t="s">
        <v>6258</v>
      </c>
      <c s="36" t="s">
        <v>108</v>
      </c>
      <c s="37">
        <v>2</v>
      </c>
      <c s="36">
        <v>0</v>
      </c>
      <c s="36">
        <f>ROUND(G38*H38,6)</f>
      </c>
      <c r="L38" s="38">
        <v>0</v>
      </c>
      <c s="32">
        <f>ROUND(ROUND(L38,2)*ROUND(G38,3),2)</f>
      </c>
      <c s="36" t="s">
        <v>55</v>
      </c>
      <c>
        <f>(M38*21)/100</f>
      </c>
      <c t="s">
        <v>28</v>
      </c>
    </row>
    <row r="39" spans="1:5" ht="12.75">
      <c r="A39" s="35" t="s">
        <v>56</v>
      </c>
      <c r="E39" s="39" t="s">
        <v>6258</v>
      </c>
    </row>
    <row r="40" spans="1:5" ht="12.75">
      <c r="A40" s="35" t="s">
        <v>57</v>
      </c>
      <c r="E40" s="40" t="s">
        <v>5</v>
      </c>
    </row>
    <row r="41" spans="1:5" ht="12.75">
      <c r="A41" t="s">
        <v>58</v>
      </c>
      <c r="E41" s="39" t="s">
        <v>5</v>
      </c>
    </row>
    <row r="42" spans="1:16" ht="12.75">
      <c r="A42" t="s">
        <v>50</v>
      </c>
      <c s="34" t="s">
        <v>78</v>
      </c>
      <c s="34" t="s">
        <v>6259</v>
      </c>
      <c s="35" t="s">
        <v>5</v>
      </c>
      <c s="6" t="s">
        <v>6260</v>
      </c>
      <c s="36" t="s">
        <v>108</v>
      </c>
      <c s="37">
        <v>7</v>
      </c>
      <c s="36">
        <v>0</v>
      </c>
      <c s="36">
        <f>ROUND(G42*H42,6)</f>
      </c>
      <c r="L42" s="38">
        <v>0</v>
      </c>
      <c s="32">
        <f>ROUND(ROUND(L42,2)*ROUND(G42,3),2)</f>
      </c>
      <c s="36" t="s">
        <v>55</v>
      </c>
      <c>
        <f>(M42*21)/100</f>
      </c>
      <c t="s">
        <v>28</v>
      </c>
    </row>
    <row r="43" spans="1:5" ht="12.75">
      <c r="A43" s="35" t="s">
        <v>56</v>
      </c>
      <c r="E43" s="39" t="s">
        <v>6260</v>
      </c>
    </row>
    <row r="44" spans="1:5" ht="12.75">
      <c r="A44" s="35" t="s">
        <v>57</v>
      </c>
      <c r="E44" s="40" t="s">
        <v>5</v>
      </c>
    </row>
    <row r="45" spans="1:5" ht="12.75">
      <c r="A45" t="s">
        <v>58</v>
      </c>
      <c r="E45" s="39" t="s">
        <v>5</v>
      </c>
    </row>
    <row r="46" spans="1:16" ht="12.75">
      <c r="A46" t="s">
        <v>50</v>
      </c>
      <c s="34" t="s">
        <v>81</v>
      </c>
      <c s="34" t="s">
        <v>6261</v>
      </c>
      <c s="35" t="s">
        <v>5</v>
      </c>
      <c s="6" t="s">
        <v>6262</v>
      </c>
      <c s="36" t="s">
        <v>108</v>
      </c>
      <c s="37">
        <v>2</v>
      </c>
      <c s="36">
        <v>0</v>
      </c>
      <c s="36">
        <f>ROUND(G46*H46,6)</f>
      </c>
      <c r="L46" s="38">
        <v>0</v>
      </c>
      <c s="32">
        <f>ROUND(ROUND(L46,2)*ROUND(G46,3),2)</f>
      </c>
      <c s="36" t="s">
        <v>55</v>
      </c>
      <c>
        <f>(M46*21)/100</f>
      </c>
      <c t="s">
        <v>28</v>
      </c>
    </row>
    <row r="47" spans="1:5" ht="12.75">
      <c r="A47" s="35" t="s">
        <v>56</v>
      </c>
      <c r="E47" s="39" t="s">
        <v>6262</v>
      </c>
    </row>
    <row r="48" spans="1:5" ht="12.75">
      <c r="A48" s="35" t="s">
        <v>57</v>
      </c>
      <c r="E48" s="40" t="s">
        <v>5</v>
      </c>
    </row>
    <row r="49" spans="1:5" ht="12.75">
      <c r="A49" t="s">
        <v>58</v>
      </c>
      <c r="E49" s="39" t="s">
        <v>5</v>
      </c>
    </row>
    <row r="50" spans="1:16" ht="12.75">
      <c r="A50" t="s">
        <v>50</v>
      </c>
      <c s="34" t="s">
        <v>84</v>
      </c>
      <c s="34" t="s">
        <v>6263</v>
      </c>
      <c s="35" t="s">
        <v>5</v>
      </c>
      <c s="6" t="s">
        <v>6264</v>
      </c>
      <c s="36" t="s">
        <v>108</v>
      </c>
      <c s="37">
        <v>2</v>
      </c>
      <c s="36">
        <v>0</v>
      </c>
      <c s="36">
        <f>ROUND(G50*H50,6)</f>
      </c>
      <c r="L50" s="38">
        <v>0</v>
      </c>
      <c s="32">
        <f>ROUND(ROUND(L50,2)*ROUND(G50,3),2)</f>
      </c>
      <c s="36" t="s">
        <v>55</v>
      </c>
      <c>
        <f>(M50*21)/100</f>
      </c>
      <c t="s">
        <v>28</v>
      </c>
    </row>
    <row r="51" spans="1:5" ht="12.75">
      <c r="A51" s="35" t="s">
        <v>56</v>
      </c>
      <c r="E51" s="39" t="s">
        <v>6264</v>
      </c>
    </row>
    <row r="52" spans="1:5" ht="12.75">
      <c r="A52" s="35" t="s">
        <v>57</v>
      </c>
      <c r="E52" s="40" t="s">
        <v>5</v>
      </c>
    </row>
    <row r="53" spans="1:5" ht="12.75">
      <c r="A53" t="s">
        <v>58</v>
      </c>
      <c r="E53" s="39" t="s">
        <v>5</v>
      </c>
    </row>
    <row r="54" spans="1:16" ht="12.75">
      <c r="A54" t="s">
        <v>50</v>
      </c>
      <c s="34" t="s">
        <v>87</v>
      </c>
      <c s="34" t="s">
        <v>6265</v>
      </c>
      <c s="35" t="s">
        <v>5</v>
      </c>
      <c s="6" t="s">
        <v>6266</v>
      </c>
      <c s="36" t="s">
        <v>108</v>
      </c>
      <c s="37">
        <v>2</v>
      </c>
      <c s="36">
        <v>0</v>
      </c>
      <c s="36">
        <f>ROUND(G54*H54,6)</f>
      </c>
      <c r="L54" s="38">
        <v>0</v>
      </c>
      <c s="32">
        <f>ROUND(ROUND(L54,2)*ROUND(G54,3),2)</f>
      </c>
      <c s="36" t="s">
        <v>55</v>
      </c>
      <c>
        <f>(M54*21)/100</f>
      </c>
      <c t="s">
        <v>28</v>
      </c>
    </row>
    <row r="55" spans="1:5" ht="12.75">
      <c r="A55" s="35" t="s">
        <v>56</v>
      </c>
      <c r="E55" s="39" t="s">
        <v>6266</v>
      </c>
    </row>
    <row r="56" spans="1:5" ht="12.75">
      <c r="A56" s="35" t="s">
        <v>57</v>
      </c>
      <c r="E56" s="40" t="s">
        <v>5</v>
      </c>
    </row>
    <row r="57" spans="1:5" ht="12.75">
      <c r="A57" t="s">
        <v>58</v>
      </c>
      <c r="E57" s="39" t="s">
        <v>5</v>
      </c>
    </row>
    <row r="58" spans="1:16" ht="12.75">
      <c r="A58" t="s">
        <v>50</v>
      </c>
      <c s="34" t="s">
        <v>90</v>
      </c>
      <c s="34" t="s">
        <v>6267</v>
      </c>
      <c s="35" t="s">
        <v>5</v>
      </c>
      <c s="6" t="s">
        <v>6268</v>
      </c>
      <c s="36" t="s">
        <v>108</v>
      </c>
      <c s="37">
        <v>1</v>
      </c>
      <c s="36">
        <v>0</v>
      </c>
      <c s="36">
        <f>ROUND(G58*H58,6)</f>
      </c>
      <c r="L58" s="38">
        <v>0</v>
      </c>
      <c s="32">
        <f>ROUND(ROUND(L58,2)*ROUND(G58,3),2)</f>
      </c>
      <c s="36" t="s">
        <v>55</v>
      </c>
      <c>
        <f>(M58*21)/100</f>
      </c>
      <c t="s">
        <v>28</v>
      </c>
    </row>
    <row r="59" spans="1:5" ht="12.75">
      <c r="A59" s="35" t="s">
        <v>56</v>
      </c>
      <c r="E59" s="39" t="s">
        <v>6268</v>
      </c>
    </row>
    <row r="60" spans="1:5" ht="12.75">
      <c r="A60" s="35" t="s">
        <v>57</v>
      </c>
      <c r="E60" s="40" t="s">
        <v>5</v>
      </c>
    </row>
    <row r="61" spans="1:5" ht="12.75">
      <c r="A61" t="s">
        <v>58</v>
      </c>
      <c r="E61" s="39" t="s">
        <v>5</v>
      </c>
    </row>
    <row r="62" spans="1:16" ht="12.75">
      <c r="A62" t="s">
        <v>50</v>
      </c>
      <c s="34" t="s">
        <v>94</v>
      </c>
      <c s="34" t="s">
        <v>6269</v>
      </c>
      <c s="35" t="s">
        <v>5</v>
      </c>
      <c s="6" t="s">
        <v>6270</v>
      </c>
      <c s="36" t="s">
        <v>108</v>
      </c>
      <c s="37">
        <v>5</v>
      </c>
      <c s="36">
        <v>0</v>
      </c>
      <c s="36">
        <f>ROUND(G62*H62,6)</f>
      </c>
      <c r="L62" s="38">
        <v>0</v>
      </c>
      <c s="32">
        <f>ROUND(ROUND(L62,2)*ROUND(G62,3),2)</f>
      </c>
      <c s="36" t="s">
        <v>55</v>
      </c>
      <c>
        <f>(M62*21)/100</f>
      </c>
      <c t="s">
        <v>28</v>
      </c>
    </row>
    <row r="63" spans="1:5" ht="12.75">
      <c r="A63" s="35" t="s">
        <v>56</v>
      </c>
      <c r="E63" s="39" t="s">
        <v>6270</v>
      </c>
    </row>
    <row r="64" spans="1:5" ht="12.75">
      <c r="A64" s="35" t="s">
        <v>57</v>
      </c>
      <c r="E64" s="40" t="s">
        <v>5</v>
      </c>
    </row>
    <row r="65" spans="1:5" ht="12.75">
      <c r="A65" t="s">
        <v>58</v>
      </c>
      <c r="E65" s="39" t="s">
        <v>5</v>
      </c>
    </row>
    <row r="66" spans="1:16" ht="12.75">
      <c r="A66" t="s">
        <v>50</v>
      </c>
      <c s="34" t="s">
        <v>97</v>
      </c>
      <c s="34" t="s">
        <v>6271</v>
      </c>
      <c s="35" t="s">
        <v>5</v>
      </c>
      <c s="6" t="s">
        <v>6272</v>
      </c>
      <c s="36" t="s">
        <v>108</v>
      </c>
      <c s="37">
        <v>3</v>
      </c>
      <c s="36">
        <v>0</v>
      </c>
      <c s="36">
        <f>ROUND(G66*H66,6)</f>
      </c>
      <c r="L66" s="38">
        <v>0</v>
      </c>
      <c s="32">
        <f>ROUND(ROUND(L66,2)*ROUND(G66,3),2)</f>
      </c>
      <c s="36" t="s">
        <v>55</v>
      </c>
      <c>
        <f>(M66*21)/100</f>
      </c>
      <c t="s">
        <v>28</v>
      </c>
    </row>
    <row r="67" spans="1:5" ht="12.75">
      <c r="A67" s="35" t="s">
        <v>56</v>
      </c>
      <c r="E67" s="39" t="s">
        <v>6272</v>
      </c>
    </row>
    <row r="68" spans="1:5" ht="12.75">
      <c r="A68" s="35" t="s">
        <v>57</v>
      </c>
      <c r="E68" s="40" t="s">
        <v>5</v>
      </c>
    </row>
    <row r="69" spans="1:5" ht="12.75">
      <c r="A69" t="s">
        <v>58</v>
      </c>
      <c r="E69" s="39" t="s">
        <v>5</v>
      </c>
    </row>
    <row r="70" spans="1:16" ht="12.75">
      <c r="A70" t="s">
        <v>50</v>
      </c>
      <c s="34" t="s">
        <v>101</v>
      </c>
      <c s="34" t="s">
        <v>6273</v>
      </c>
      <c s="35" t="s">
        <v>5</v>
      </c>
      <c s="6" t="s">
        <v>6256</v>
      </c>
      <c s="36" t="s">
        <v>108</v>
      </c>
      <c s="37">
        <v>2</v>
      </c>
      <c s="36">
        <v>0</v>
      </c>
      <c s="36">
        <f>ROUND(G70*H70,6)</f>
      </c>
      <c r="L70" s="38">
        <v>0</v>
      </c>
      <c s="32">
        <f>ROUND(ROUND(L70,2)*ROUND(G70,3),2)</f>
      </c>
      <c s="36" t="s">
        <v>55</v>
      </c>
      <c>
        <f>(M70*21)/100</f>
      </c>
      <c t="s">
        <v>28</v>
      </c>
    </row>
    <row r="71" spans="1:5" ht="12.75">
      <c r="A71" s="35" t="s">
        <v>56</v>
      </c>
      <c r="E71" s="39" t="s">
        <v>6256</v>
      </c>
    </row>
    <row r="72" spans="1:5" ht="12.75">
      <c r="A72" s="35" t="s">
        <v>57</v>
      </c>
      <c r="E72" s="40" t="s">
        <v>5</v>
      </c>
    </row>
    <row r="73" spans="1:5" ht="12.75">
      <c r="A73" t="s">
        <v>58</v>
      </c>
      <c r="E73" s="39" t="s">
        <v>5</v>
      </c>
    </row>
    <row r="74" spans="1:16" ht="12.75">
      <c r="A74" t="s">
        <v>50</v>
      </c>
      <c s="34" t="s">
        <v>105</v>
      </c>
      <c s="34" t="s">
        <v>6274</v>
      </c>
      <c s="35" t="s">
        <v>5</v>
      </c>
      <c s="6" t="s">
        <v>6258</v>
      </c>
      <c s="36" t="s">
        <v>108</v>
      </c>
      <c s="37">
        <v>2</v>
      </c>
      <c s="36">
        <v>0</v>
      </c>
      <c s="36">
        <f>ROUND(G74*H74,6)</f>
      </c>
      <c r="L74" s="38">
        <v>0</v>
      </c>
      <c s="32">
        <f>ROUND(ROUND(L74,2)*ROUND(G74,3),2)</f>
      </c>
      <c s="36" t="s">
        <v>55</v>
      </c>
      <c>
        <f>(M74*21)/100</f>
      </c>
      <c t="s">
        <v>28</v>
      </c>
    </row>
    <row r="75" spans="1:5" ht="12.75">
      <c r="A75" s="35" t="s">
        <v>56</v>
      </c>
      <c r="E75" s="39" t="s">
        <v>6258</v>
      </c>
    </row>
    <row r="76" spans="1:5" ht="12.75">
      <c r="A76" s="35" t="s">
        <v>57</v>
      </c>
      <c r="E76" s="40" t="s">
        <v>5</v>
      </c>
    </row>
    <row r="77" spans="1:5" ht="12.75">
      <c r="A77" t="s">
        <v>58</v>
      </c>
      <c r="E77" s="39" t="s">
        <v>5</v>
      </c>
    </row>
    <row r="78" spans="1:16" ht="12.75">
      <c r="A78" t="s">
        <v>50</v>
      </c>
      <c s="34" t="s">
        <v>109</v>
      </c>
      <c s="34" t="s">
        <v>6275</v>
      </c>
      <c s="35" t="s">
        <v>5</v>
      </c>
      <c s="6" t="s">
        <v>6256</v>
      </c>
      <c s="36" t="s">
        <v>108</v>
      </c>
      <c s="37">
        <v>1</v>
      </c>
      <c s="36">
        <v>0</v>
      </c>
      <c s="36">
        <f>ROUND(G78*H78,6)</f>
      </c>
      <c r="L78" s="38">
        <v>0</v>
      </c>
      <c s="32">
        <f>ROUND(ROUND(L78,2)*ROUND(G78,3),2)</f>
      </c>
      <c s="36" t="s">
        <v>55</v>
      </c>
      <c>
        <f>(M78*21)/100</f>
      </c>
      <c t="s">
        <v>28</v>
      </c>
    </row>
    <row r="79" spans="1:5" ht="12.75">
      <c r="A79" s="35" t="s">
        <v>56</v>
      </c>
      <c r="E79" s="39" t="s">
        <v>6256</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46</v>
      </c>
      <c r="E8" s="30" t="s">
        <v>17</v>
      </c>
      <c r="J8" s="29">
        <f>0+J9+J102+J175</f>
      </c>
      <c s="29">
        <f>0+K9+K102+K175</f>
      </c>
      <c s="29">
        <f>0+L9+L102+L175</f>
      </c>
      <c s="29">
        <f>0+M9+M102+M175</f>
      </c>
    </row>
    <row r="9" spans="1:13" ht="12.75">
      <c r="A9" t="s">
        <v>47</v>
      </c>
      <c r="C9" s="31" t="s">
        <v>48</v>
      </c>
      <c r="E9" s="33" t="s">
        <v>49</v>
      </c>
      <c r="J9" s="32">
        <f>0</f>
      </c>
      <c s="32">
        <f>0</f>
      </c>
      <c s="32">
        <f>0+L10+L14+L18+L22+L26+L30+L34+L38+L42+L46+L50+L54+L58+L62+L66+L70+L74+L78+L82+L86+L90+L94+L98</f>
      </c>
      <c s="32">
        <f>0+M10+M14+M18+M22+M26+M30+M34+M38+M42+M46+M50+M54+M58+M62+M66+M70+M74+M78+M82+M86+M90+M94+M98</f>
      </c>
    </row>
    <row r="10" spans="1:16" ht="12.75">
      <c r="A10" t="s">
        <v>50</v>
      </c>
      <c s="34" t="s">
        <v>51</v>
      </c>
      <c s="34" t="s">
        <v>52</v>
      </c>
      <c s="35" t="s">
        <v>5</v>
      </c>
      <c s="6" t="s">
        <v>53</v>
      </c>
      <c s="36" t="s">
        <v>54</v>
      </c>
      <c s="37">
        <v>8</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8</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row r="18" spans="1:16" ht="12.75">
      <c r="A18" t="s">
        <v>50</v>
      </c>
      <c s="34" t="s">
        <v>26</v>
      </c>
      <c s="34" t="s">
        <v>61</v>
      </c>
      <c s="35" t="s">
        <v>5</v>
      </c>
      <c s="6" t="s">
        <v>62</v>
      </c>
      <c s="36" t="s">
        <v>54</v>
      </c>
      <c s="37">
        <v>2</v>
      </c>
      <c s="36">
        <v>0</v>
      </c>
      <c s="36">
        <f>ROUND(G18*H18,6)</f>
      </c>
      <c r="L18" s="38">
        <v>0</v>
      </c>
      <c s="32">
        <f>ROUND(ROUND(L18,2)*ROUND(G18,3),2)</f>
      </c>
      <c s="36" t="s">
        <v>55</v>
      </c>
      <c>
        <f>(M18*21)/100</f>
      </c>
      <c t="s">
        <v>28</v>
      </c>
    </row>
    <row r="19" spans="1:5" ht="12.75">
      <c r="A19" s="35" t="s">
        <v>56</v>
      </c>
      <c r="E19" s="39" t="s">
        <v>62</v>
      </c>
    </row>
    <row r="20" spans="1:5" ht="12.75">
      <c r="A20" s="35" t="s">
        <v>57</v>
      </c>
      <c r="E20" s="40" t="s">
        <v>5</v>
      </c>
    </row>
    <row r="21" spans="1:5" ht="12.75">
      <c r="A21" t="s">
        <v>58</v>
      </c>
      <c r="E21" s="39" t="s">
        <v>5</v>
      </c>
    </row>
    <row r="22" spans="1:16" ht="12.75">
      <c r="A22" t="s">
        <v>50</v>
      </c>
      <c s="34" t="s">
        <v>63</v>
      </c>
      <c s="34" t="s">
        <v>64</v>
      </c>
      <c s="35" t="s">
        <v>5</v>
      </c>
      <c s="6" t="s">
        <v>65</v>
      </c>
      <c s="36" t="s">
        <v>54</v>
      </c>
      <c s="37">
        <v>3</v>
      </c>
      <c s="36">
        <v>0</v>
      </c>
      <c s="36">
        <f>ROUND(G22*H22,6)</f>
      </c>
      <c r="L22" s="38">
        <v>0</v>
      </c>
      <c s="32">
        <f>ROUND(ROUND(L22,2)*ROUND(G22,3),2)</f>
      </c>
      <c s="36" t="s">
        <v>55</v>
      </c>
      <c>
        <f>(M22*21)/100</f>
      </c>
      <c t="s">
        <v>28</v>
      </c>
    </row>
    <row r="23" spans="1:5" ht="12.75">
      <c r="A23" s="35" t="s">
        <v>56</v>
      </c>
      <c r="E23" s="39" t="s">
        <v>65</v>
      </c>
    </row>
    <row r="24" spans="1:5" ht="12.75">
      <c r="A24" s="35" t="s">
        <v>57</v>
      </c>
      <c r="E24" s="40" t="s">
        <v>5</v>
      </c>
    </row>
    <row r="25" spans="1:5" ht="12.75">
      <c r="A25" t="s">
        <v>58</v>
      </c>
      <c r="E25" s="39" t="s">
        <v>5</v>
      </c>
    </row>
    <row r="26" spans="1:16" ht="12.75">
      <c r="A26" t="s">
        <v>50</v>
      </c>
      <c s="34" t="s">
        <v>66</v>
      </c>
      <c s="34" t="s">
        <v>67</v>
      </c>
      <c s="35" t="s">
        <v>5</v>
      </c>
      <c s="6" t="s">
        <v>68</v>
      </c>
      <c s="36" t="s">
        <v>54</v>
      </c>
      <c s="37">
        <v>1</v>
      </c>
      <c s="36">
        <v>0</v>
      </c>
      <c s="36">
        <f>ROUND(G26*H26,6)</f>
      </c>
      <c r="L26" s="38">
        <v>0</v>
      </c>
      <c s="32">
        <f>ROUND(ROUND(L26,2)*ROUND(G26,3),2)</f>
      </c>
      <c s="36" t="s">
        <v>55</v>
      </c>
      <c>
        <f>(M26*21)/100</f>
      </c>
      <c t="s">
        <v>28</v>
      </c>
    </row>
    <row r="27" spans="1:5" ht="12.75">
      <c r="A27" s="35" t="s">
        <v>56</v>
      </c>
      <c r="E27" s="39" t="s">
        <v>68</v>
      </c>
    </row>
    <row r="28" spans="1:5" ht="12.75">
      <c r="A28" s="35" t="s">
        <v>57</v>
      </c>
      <c r="E28" s="40" t="s">
        <v>5</v>
      </c>
    </row>
    <row r="29" spans="1:5" ht="12.75">
      <c r="A29" t="s">
        <v>58</v>
      </c>
      <c r="E29" s="39" t="s">
        <v>5</v>
      </c>
    </row>
    <row r="30" spans="1:16" ht="12.75">
      <c r="A30" t="s">
        <v>50</v>
      </c>
      <c s="34" t="s">
        <v>27</v>
      </c>
      <c s="34" t="s">
        <v>69</v>
      </c>
      <c s="35" t="s">
        <v>5</v>
      </c>
      <c s="6" t="s">
        <v>70</v>
      </c>
      <c s="36" t="s">
        <v>54</v>
      </c>
      <c s="37">
        <v>4</v>
      </c>
      <c s="36">
        <v>0</v>
      </c>
      <c s="36">
        <f>ROUND(G30*H30,6)</f>
      </c>
      <c r="L30" s="38">
        <v>0</v>
      </c>
      <c s="32">
        <f>ROUND(ROUND(L30,2)*ROUND(G30,3),2)</f>
      </c>
      <c s="36" t="s">
        <v>55</v>
      </c>
      <c>
        <f>(M30*21)/100</f>
      </c>
      <c t="s">
        <v>28</v>
      </c>
    </row>
    <row r="31" spans="1:5" ht="12.75">
      <c r="A31" s="35" t="s">
        <v>56</v>
      </c>
      <c r="E31" s="39" t="s">
        <v>70</v>
      </c>
    </row>
    <row r="32" spans="1:5" ht="12.75">
      <c r="A32" s="35" t="s">
        <v>57</v>
      </c>
      <c r="E32" s="40" t="s">
        <v>5</v>
      </c>
    </row>
    <row r="33" spans="1:5" ht="12.75">
      <c r="A33" t="s">
        <v>58</v>
      </c>
      <c r="E33" s="39" t="s">
        <v>5</v>
      </c>
    </row>
    <row r="34" spans="1:16" ht="12.75">
      <c r="A34" t="s">
        <v>50</v>
      </c>
      <c s="34" t="s">
        <v>71</v>
      </c>
      <c s="34" t="s">
        <v>72</v>
      </c>
      <c s="35" t="s">
        <v>5</v>
      </c>
      <c s="6" t="s">
        <v>73</v>
      </c>
      <c s="36" t="s">
        <v>74</v>
      </c>
      <c s="37">
        <v>1</v>
      </c>
      <c s="36">
        <v>0</v>
      </c>
      <c s="36">
        <f>ROUND(G34*H34,6)</f>
      </c>
      <c r="L34" s="38">
        <v>0</v>
      </c>
      <c s="32">
        <f>ROUND(ROUND(L34,2)*ROUND(G34,3),2)</f>
      </c>
      <c s="36" t="s">
        <v>55</v>
      </c>
      <c>
        <f>(M34*21)/100</f>
      </c>
      <c t="s">
        <v>28</v>
      </c>
    </row>
    <row r="35" spans="1:5" ht="12.75">
      <c r="A35" s="35" t="s">
        <v>56</v>
      </c>
      <c r="E35" s="39" t="s">
        <v>73</v>
      </c>
    </row>
    <row r="36" spans="1:5" ht="12.75">
      <c r="A36" s="35" t="s">
        <v>57</v>
      </c>
      <c r="E36" s="40" t="s">
        <v>5</v>
      </c>
    </row>
    <row r="37" spans="1:5" ht="12.75">
      <c r="A37" t="s">
        <v>58</v>
      </c>
      <c r="E37" s="39" t="s">
        <v>5</v>
      </c>
    </row>
    <row r="38" spans="1:16" ht="12.75">
      <c r="A38" t="s">
        <v>50</v>
      </c>
      <c s="34" t="s">
        <v>75</v>
      </c>
      <c s="34" t="s">
        <v>76</v>
      </c>
      <c s="35" t="s">
        <v>5</v>
      </c>
      <c s="6" t="s">
        <v>77</v>
      </c>
      <c s="36" t="s">
        <v>54</v>
      </c>
      <c s="37">
        <v>7620</v>
      </c>
      <c s="36">
        <v>0</v>
      </c>
      <c s="36">
        <f>ROUND(G38*H38,6)</f>
      </c>
      <c r="L38" s="38">
        <v>0</v>
      </c>
      <c s="32">
        <f>ROUND(ROUND(L38,2)*ROUND(G38,3),2)</f>
      </c>
      <c s="36" t="s">
        <v>55</v>
      </c>
      <c>
        <f>(M38*21)/100</f>
      </c>
      <c t="s">
        <v>28</v>
      </c>
    </row>
    <row r="39" spans="1:5" ht="12.75">
      <c r="A39" s="35" t="s">
        <v>56</v>
      </c>
      <c r="E39" s="39" t="s">
        <v>77</v>
      </c>
    </row>
    <row r="40" spans="1:5" ht="12.75">
      <c r="A40" s="35" t="s">
        <v>57</v>
      </c>
      <c r="E40" s="40" t="s">
        <v>5</v>
      </c>
    </row>
    <row r="41" spans="1:5" ht="12.75">
      <c r="A41" t="s">
        <v>58</v>
      </c>
      <c r="E41" s="39" t="s">
        <v>5</v>
      </c>
    </row>
    <row r="42" spans="1:16" ht="12.75">
      <c r="A42" t="s">
        <v>50</v>
      </c>
      <c s="34" t="s">
        <v>78</v>
      </c>
      <c s="34" t="s">
        <v>79</v>
      </c>
      <c s="35" t="s">
        <v>5</v>
      </c>
      <c s="6" t="s">
        <v>80</v>
      </c>
      <c s="36" t="s">
        <v>54</v>
      </c>
      <c s="37">
        <v>30</v>
      </c>
      <c s="36">
        <v>0</v>
      </c>
      <c s="36">
        <f>ROUND(G42*H42,6)</f>
      </c>
      <c r="L42" s="38">
        <v>0</v>
      </c>
      <c s="32">
        <f>ROUND(ROUND(L42,2)*ROUND(G42,3),2)</f>
      </c>
      <c s="36" t="s">
        <v>55</v>
      </c>
      <c>
        <f>(M42*21)/100</f>
      </c>
      <c t="s">
        <v>28</v>
      </c>
    </row>
    <row r="43" spans="1:5" ht="12.75">
      <c r="A43" s="35" t="s">
        <v>56</v>
      </c>
      <c r="E43" s="39" t="s">
        <v>80</v>
      </c>
    </row>
    <row r="44" spans="1:5" ht="12.75">
      <c r="A44" s="35" t="s">
        <v>57</v>
      </c>
      <c r="E44" s="40" t="s">
        <v>5</v>
      </c>
    </row>
    <row r="45" spans="1:5" ht="12.75">
      <c r="A45" t="s">
        <v>58</v>
      </c>
      <c r="E45" s="39" t="s">
        <v>5</v>
      </c>
    </row>
    <row r="46" spans="1:16" ht="12.75">
      <c r="A46" t="s">
        <v>50</v>
      </c>
      <c s="34" t="s">
        <v>81</v>
      </c>
      <c s="34" t="s">
        <v>82</v>
      </c>
      <c s="35" t="s">
        <v>5</v>
      </c>
      <c s="6" t="s">
        <v>83</v>
      </c>
      <c s="36" t="s">
        <v>54</v>
      </c>
      <c s="37">
        <v>4</v>
      </c>
      <c s="36">
        <v>0</v>
      </c>
      <c s="36">
        <f>ROUND(G46*H46,6)</f>
      </c>
      <c r="L46" s="38">
        <v>0</v>
      </c>
      <c s="32">
        <f>ROUND(ROUND(L46,2)*ROUND(G46,3),2)</f>
      </c>
      <c s="36" t="s">
        <v>55</v>
      </c>
      <c>
        <f>(M46*21)/100</f>
      </c>
      <c t="s">
        <v>28</v>
      </c>
    </row>
    <row r="47" spans="1:5" ht="12.75">
      <c r="A47" s="35" t="s">
        <v>56</v>
      </c>
      <c r="E47" s="39" t="s">
        <v>83</v>
      </c>
    </row>
    <row r="48" spans="1:5" ht="12.75">
      <c r="A48" s="35" t="s">
        <v>57</v>
      </c>
      <c r="E48" s="40" t="s">
        <v>5</v>
      </c>
    </row>
    <row r="49" spans="1:5" ht="12.75">
      <c r="A49" t="s">
        <v>58</v>
      </c>
      <c r="E49" s="39" t="s">
        <v>5</v>
      </c>
    </row>
    <row r="50" spans="1:16" ht="12.75">
      <c r="A50" t="s">
        <v>50</v>
      </c>
      <c s="34" t="s">
        <v>84</v>
      </c>
      <c s="34" t="s">
        <v>85</v>
      </c>
      <c s="35" t="s">
        <v>5</v>
      </c>
      <c s="6" t="s">
        <v>86</v>
      </c>
      <c s="36" t="s">
        <v>54</v>
      </c>
      <c s="37">
        <v>64</v>
      </c>
      <c s="36">
        <v>0</v>
      </c>
      <c s="36">
        <f>ROUND(G50*H50,6)</f>
      </c>
      <c r="L50" s="38">
        <v>0</v>
      </c>
      <c s="32">
        <f>ROUND(ROUND(L50,2)*ROUND(G50,3),2)</f>
      </c>
      <c s="36" t="s">
        <v>55</v>
      </c>
      <c>
        <f>(M50*21)/100</f>
      </c>
      <c t="s">
        <v>28</v>
      </c>
    </row>
    <row r="51" spans="1:5" ht="12.75">
      <c r="A51" s="35" t="s">
        <v>56</v>
      </c>
      <c r="E51" s="39" t="s">
        <v>86</v>
      </c>
    </row>
    <row r="52" spans="1:5" ht="12.75">
      <c r="A52" s="35" t="s">
        <v>57</v>
      </c>
      <c r="E52" s="40" t="s">
        <v>5</v>
      </c>
    </row>
    <row r="53" spans="1:5" ht="12.75">
      <c r="A53" t="s">
        <v>58</v>
      </c>
      <c r="E53" s="39" t="s">
        <v>5</v>
      </c>
    </row>
    <row r="54" spans="1:16" ht="12.75">
      <c r="A54" t="s">
        <v>50</v>
      </c>
      <c s="34" t="s">
        <v>87</v>
      </c>
      <c s="34" t="s">
        <v>88</v>
      </c>
      <c s="35" t="s">
        <v>5</v>
      </c>
      <c s="6" t="s">
        <v>89</v>
      </c>
      <c s="36" t="s">
        <v>54</v>
      </c>
      <c s="37">
        <v>125</v>
      </c>
      <c s="36">
        <v>0</v>
      </c>
      <c s="36">
        <f>ROUND(G54*H54,6)</f>
      </c>
      <c r="L54" s="38">
        <v>0</v>
      </c>
      <c s="32">
        <f>ROUND(ROUND(L54,2)*ROUND(G54,3),2)</f>
      </c>
      <c s="36" t="s">
        <v>55</v>
      </c>
      <c>
        <f>(M54*21)/100</f>
      </c>
      <c t="s">
        <v>28</v>
      </c>
    </row>
    <row r="55" spans="1:5" ht="12.75">
      <c r="A55" s="35" t="s">
        <v>56</v>
      </c>
      <c r="E55" s="39" t="s">
        <v>89</v>
      </c>
    </row>
    <row r="56" spans="1:5" ht="12.75">
      <c r="A56" s="35" t="s">
        <v>57</v>
      </c>
      <c r="E56" s="40" t="s">
        <v>5</v>
      </c>
    </row>
    <row r="57" spans="1:5" ht="12.75">
      <c r="A57" t="s">
        <v>58</v>
      </c>
      <c r="E57" s="39" t="s">
        <v>5</v>
      </c>
    </row>
    <row r="58" spans="1:16" ht="12.75">
      <c r="A58" t="s">
        <v>50</v>
      </c>
      <c s="34" t="s">
        <v>90</v>
      </c>
      <c s="34" t="s">
        <v>91</v>
      </c>
      <c s="35" t="s">
        <v>5</v>
      </c>
      <c s="6" t="s">
        <v>92</v>
      </c>
      <c s="36" t="s">
        <v>93</v>
      </c>
      <c s="37">
        <v>3840</v>
      </c>
      <c s="36">
        <v>0</v>
      </c>
      <c s="36">
        <f>ROUND(G58*H58,6)</f>
      </c>
      <c r="L58" s="38">
        <v>0</v>
      </c>
      <c s="32">
        <f>ROUND(ROUND(L58,2)*ROUND(G58,3),2)</f>
      </c>
      <c s="36" t="s">
        <v>55</v>
      </c>
      <c>
        <f>(M58*21)/100</f>
      </c>
      <c t="s">
        <v>28</v>
      </c>
    </row>
    <row r="59" spans="1:5" ht="12.75">
      <c r="A59" s="35" t="s">
        <v>56</v>
      </c>
      <c r="E59" s="39" t="s">
        <v>92</v>
      </c>
    </row>
    <row r="60" spans="1:5" ht="12.75">
      <c r="A60" s="35" t="s">
        <v>57</v>
      </c>
      <c r="E60" s="40" t="s">
        <v>5</v>
      </c>
    </row>
    <row r="61" spans="1:5" ht="12.75">
      <c r="A61" t="s">
        <v>58</v>
      </c>
      <c r="E61" s="39" t="s">
        <v>5</v>
      </c>
    </row>
    <row r="62" spans="1:16" ht="12.75">
      <c r="A62" t="s">
        <v>50</v>
      </c>
      <c s="34" t="s">
        <v>94</v>
      </c>
      <c s="34" t="s">
        <v>95</v>
      </c>
      <c s="35" t="s">
        <v>5</v>
      </c>
      <c s="6" t="s">
        <v>96</v>
      </c>
      <c s="36" t="s">
        <v>93</v>
      </c>
      <c s="37">
        <v>180</v>
      </c>
      <c s="36">
        <v>0</v>
      </c>
      <c s="36">
        <f>ROUND(G62*H62,6)</f>
      </c>
      <c r="L62" s="38">
        <v>0</v>
      </c>
      <c s="32">
        <f>ROUND(ROUND(L62,2)*ROUND(G62,3),2)</f>
      </c>
      <c s="36" t="s">
        <v>55</v>
      </c>
      <c>
        <f>(M62*21)/100</f>
      </c>
      <c t="s">
        <v>28</v>
      </c>
    </row>
    <row r="63" spans="1:5" ht="12.75">
      <c r="A63" s="35" t="s">
        <v>56</v>
      </c>
      <c r="E63" s="39" t="s">
        <v>96</v>
      </c>
    </row>
    <row r="64" spans="1:5" ht="12.75">
      <c r="A64" s="35" t="s">
        <v>57</v>
      </c>
      <c r="E64" s="40" t="s">
        <v>5</v>
      </c>
    </row>
    <row r="65" spans="1:5" ht="12.75">
      <c r="A65" t="s">
        <v>58</v>
      </c>
      <c r="E65" s="39" t="s">
        <v>5</v>
      </c>
    </row>
    <row r="66" spans="1:16" ht="12.75">
      <c r="A66" t="s">
        <v>50</v>
      </c>
      <c s="34" t="s">
        <v>97</v>
      </c>
      <c s="34" t="s">
        <v>98</v>
      </c>
      <c s="35" t="s">
        <v>5</v>
      </c>
      <c s="6" t="s">
        <v>99</v>
      </c>
      <c s="36" t="s">
        <v>100</v>
      </c>
      <c s="37">
        <v>1</v>
      </c>
      <c s="36">
        <v>0</v>
      </c>
      <c s="36">
        <f>ROUND(G66*H66,6)</f>
      </c>
      <c r="L66" s="38">
        <v>0</v>
      </c>
      <c s="32">
        <f>ROUND(ROUND(L66,2)*ROUND(G66,3),2)</f>
      </c>
      <c s="36" t="s">
        <v>55</v>
      </c>
      <c>
        <f>(M66*21)/100</f>
      </c>
      <c t="s">
        <v>28</v>
      </c>
    </row>
    <row r="67" spans="1:5" ht="12.75">
      <c r="A67" s="35" t="s">
        <v>56</v>
      </c>
      <c r="E67" s="39" t="s">
        <v>99</v>
      </c>
    </row>
    <row r="68" spans="1:5" ht="12.75">
      <c r="A68" s="35" t="s">
        <v>57</v>
      </c>
      <c r="E68" s="40" t="s">
        <v>5</v>
      </c>
    </row>
    <row r="69" spans="1:5" ht="12.75">
      <c r="A69" t="s">
        <v>58</v>
      </c>
      <c r="E69" s="39" t="s">
        <v>5</v>
      </c>
    </row>
    <row r="70" spans="1:16" ht="12.75">
      <c r="A70" t="s">
        <v>50</v>
      </c>
      <c s="34" t="s">
        <v>101</v>
      </c>
      <c s="34" t="s">
        <v>102</v>
      </c>
      <c s="35" t="s">
        <v>5</v>
      </c>
      <c s="6" t="s">
        <v>103</v>
      </c>
      <c s="36" t="s">
        <v>104</v>
      </c>
      <c s="37">
        <v>16</v>
      </c>
      <c s="36">
        <v>0</v>
      </c>
      <c s="36">
        <f>ROUND(G70*H70,6)</f>
      </c>
      <c r="L70" s="38">
        <v>0</v>
      </c>
      <c s="32">
        <f>ROUND(ROUND(L70,2)*ROUND(G70,3),2)</f>
      </c>
      <c s="36" t="s">
        <v>55</v>
      </c>
      <c>
        <f>(M70*21)/100</f>
      </c>
      <c t="s">
        <v>28</v>
      </c>
    </row>
    <row r="71" spans="1:5" ht="12.75">
      <c r="A71" s="35" t="s">
        <v>56</v>
      </c>
      <c r="E71" s="39" t="s">
        <v>103</v>
      </c>
    </row>
    <row r="72" spans="1:5" ht="12.75">
      <c r="A72" s="35" t="s">
        <v>57</v>
      </c>
      <c r="E72" s="40" t="s">
        <v>5</v>
      </c>
    </row>
    <row r="73" spans="1:5" ht="12.75">
      <c r="A73" t="s">
        <v>58</v>
      </c>
      <c r="E73" s="39" t="s">
        <v>5</v>
      </c>
    </row>
    <row r="74" spans="1:16" ht="12.75">
      <c r="A74" t="s">
        <v>50</v>
      </c>
      <c s="34" t="s">
        <v>105</v>
      </c>
      <c s="34" t="s">
        <v>106</v>
      </c>
      <c s="35" t="s">
        <v>5</v>
      </c>
      <c s="6" t="s">
        <v>107</v>
      </c>
      <c s="36" t="s">
        <v>108</v>
      </c>
      <c s="37">
        <v>250</v>
      </c>
      <c s="36">
        <v>0</v>
      </c>
      <c s="36">
        <f>ROUND(G74*H74,6)</f>
      </c>
      <c r="L74" s="38">
        <v>0</v>
      </c>
      <c s="32">
        <f>ROUND(ROUND(L74,2)*ROUND(G74,3),2)</f>
      </c>
      <c s="36" t="s">
        <v>55</v>
      </c>
      <c>
        <f>(M74*21)/100</f>
      </c>
      <c t="s">
        <v>28</v>
      </c>
    </row>
    <row r="75" spans="1:5" ht="12.75">
      <c r="A75" s="35" t="s">
        <v>56</v>
      </c>
      <c r="E75" s="39" t="s">
        <v>107</v>
      </c>
    </row>
    <row r="76" spans="1:5" ht="12.75">
      <c r="A76" s="35" t="s">
        <v>57</v>
      </c>
      <c r="E76" s="40" t="s">
        <v>5</v>
      </c>
    </row>
    <row r="77" spans="1:5" ht="12.75">
      <c r="A77" t="s">
        <v>58</v>
      </c>
      <c r="E77" s="39" t="s">
        <v>5</v>
      </c>
    </row>
    <row r="78" spans="1:16" ht="12.75">
      <c r="A78" t="s">
        <v>50</v>
      </c>
      <c s="34" t="s">
        <v>109</v>
      </c>
      <c s="34" t="s">
        <v>110</v>
      </c>
      <c s="35" t="s">
        <v>5</v>
      </c>
      <c s="6" t="s">
        <v>111</v>
      </c>
      <c s="36" t="s">
        <v>108</v>
      </c>
      <c s="37">
        <v>250</v>
      </c>
      <c s="36">
        <v>0</v>
      </c>
      <c s="36">
        <f>ROUND(G78*H78,6)</f>
      </c>
      <c r="L78" s="38">
        <v>0</v>
      </c>
      <c s="32">
        <f>ROUND(ROUND(L78,2)*ROUND(G78,3),2)</f>
      </c>
      <c s="36" t="s">
        <v>55</v>
      </c>
      <c>
        <f>(M78*21)/100</f>
      </c>
      <c t="s">
        <v>28</v>
      </c>
    </row>
    <row r="79" spans="1:5" ht="12.75">
      <c r="A79" s="35" t="s">
        <v>56</v>
      </c>
      <c r="E79" s="39" t="s">
        <v>111</v>
      </c>
    </row>
    <row r="80" spans="1:5" ht="12.75">
      <c r="A80" s="35" t="s">
        <v>57</v>
      </c>
      <c r="E80" s="40" t="s">
        <v>5</v>
      </c>
    </row>
    <row r="81" spans="1:5" ht="12.75">
      <c r="A81" t="s">
        <v>58</v>
      </c>
      <c r="E81" s="39" t="s">
        <v>5</v>
      </c>
    </row>
    <row r="82" spans="1:16" ht="12.75">
      <c r="A82" t="s">
        <v>50</v>
      </c>
      <c s="34" t="s">
        <v>112</v>
      </c>
      <c s="34" t="s">
        <v>113</v>
      </c>
      <c s="35" t="s">
        <v>5</v>
      </c>
      <c s="6" t="s">
        <v>114</v>
      </c>
      <c s="36" t="s">
        <v>108</v>
      </c>
      <c s="37">
        <v>125</v>
      </c>
      <c s="36">
        <v>0</v>
      </c>
      <c s="36">
        <f>ROUND(G82*H82,6)</f>
      </c>
      <c r="L82" s="38">
        <v>0</v>
      </c>
      <c s="32">
        <f>ROUND(ROUND(L82,2)*ROUND(G82,3),2)</f>
      </c>
      <c s="36" t="s">
        <v>55</v>
      </c>
      <c>
        <f>(M82*21)/100</f>
      </c>
      <c t="s">
        <v>28</v>
      </c>
    </row>
    <row r="83" spans="1:5" ht="12.75">
      <c r="A83" s="35" t="s">
        <v>56</v>
      </c>
      <c r="E83" s="39" t="s">
        <v>114</v>
      </c>
    </row>
    <row r="84" spans="1:5" ht="12.75">
      <c r="A84" s="35" t="s">
        <v>57</v>
      </c>
      <c r="E84" s="40" t="s">
        <v>5</v>
      </c>
    </row>
    <row r="85" spans="1:5" ht="12.75">
      <c r="A85" t="s">
        <v>58</v>
      </c>
      <c r="E85" s="39" t="s">
        <v>5</v>
      </c>
    </row>
    <row r="86" spans="1:16" ht="12.75">
      <c r="A86" t="s">
        <v>50</v>
      </c>
      <c s="34" t="s">
        <v>115</v>
      </c>
      <c s="34" t="s">
        <v>116</v>
      </c>
      <c s="35" t="s">
        <v>5</v>
      </c>
      <c s="6" t="s">
        <v>117</v>
      </c>
      <c s="36" t="s">
        <v>104</v>
      </c>
      <c s="37">
        <v>12</v>
      </c>
      <c s="36">
        <v>0</v>
      </c>
      <c s="36">
        <f>ROUND(G86*H86,6)</f>
      </c>
      <c r="L86" s="38">
        <v>0</v>
      </c>
      <c s="32">
        <f>ROUND(ROUND(L86,2)*ROUND(G86,3),2)</f>
      </c>
      <c s="36" t="s">
        <v>55</v>
      </c>
      <c>
        <f>(M86*21)/100</f>
      </c>
      <c t="s">
        <v>28</v>
      </c>
    </row>
    <row r="87" spans="1:5" ht="12.75">
      <c r="A87" s="35" t="s">
        <v>56</v>
      </c>
      <c r="E87" s="39" t="s">
        <v>117</v>
      </c>
    </row>
    <row r="88" spans="1:5" ht="12.75">
      <c r="A88" s="35" t="s">
        <v>57</v>
      </c>
      <c r="E88" s="40" t="s">
        <v>5</v>
      </c>
    </row>
    <row r="89" spans="1:5" ht="12.75">
      <c r="A89" t="s">
        <v>58</v>
      </c>
      <c r="E89" s="39" t="s">
        <v>5</v>
      </c>
    </row>
    <row r="90" spans="1:16" ht="12.75">
      <c r="A90" t="s">
        <v>50</v>
      </c>
      <c s="34" t="s">
        <v>118</v>
      </c>
      <c s="34" t="s">
        <v>119</v>
      </c>
      <c s="35" t="s">
        <v>5</v>
      </c>
      <c s="6" t="s">
        <v>120</v>
      </c>
      <c s="36" t="s">
        <v>104</v>
      </c>
      <c s="37">
        <v>14</v>
      </c>
      <c s="36">
        <v>0</v>
      </c>
      <c s="36">
        <f>ROUND(G90*H90,6)</f>
      </c>
      <c r="L90" s="38">
        <v>0</v>
      </c>
      <c s="32">
        <f>ROUND(ROUND(L90,2)*ROUND(G90,3),2)</f>
      </c>
      <c s="36" t="s">
        <v>55</v>
      </c>
      <c>
        <f>(M90*21)/100</f>
      </c>
      <c t="s">
        <v>28</v>
      </c>
    </row>
    <row r="91" spans="1:5" ht="12.75">
      <c r="A91" s="35" t="s">
        <v>56</v>
      </c>
      <c r="E91" s="39" t="s">
        <v>120</v>
      </c>
    </row>
    <row r="92" spans="1:5" ht="12.75">
      <c r="A92" s="35" t="s">
        <v>57</v>
      </c>
      <c r="E92" s="40" t="s">
        <v>5</v>
      </c>
    </row>
    <row r="93" spans="1:5" ht="12.75">
      <c r="A93" t="s">
        <v>58</v>
      </c>
      <c r="E93" s="39" t="s">
        <v>5</v>
      </c>
    </row>
    <row r="94" spans="1:16" ht="12.75">
      <c r="A94" t="s">
        <v>50</v>
      </c>
      <c s="34" t="s">
        <v>121</v>
      </c>
      <c s="34" t="s">
        <v>122</v>
      </c>
      <c s="35" t="s">
        <v>5</v>
      </c>
      <c s="6" t="s">
        <v>123</v>
      </c>
      <c s="36" t="s">
        <v>124</v>
      </c>
      <c s="37">
        <v>1</v>
      </c>
      <c s="36">
        <v>0</v>
      </c>
      <c s="36">
        <f>ROUND(G94*H94,6)</f>
      </c>
      <c r="L94" s="38">
        <v>0</v>
      </c>
      <c s="32">
        <f>ROUND(ROUND(L94,2)*ROUND(G94,3),2)</f>
      </c>
      <c s="36" t="s">
        <v>55</v>
      </c>
      <c>
        <f>(M94*21)/100</f>
      </c>
      <c t="s">
        <v>28</v>
      </c>
    </row>
    <row r="95" spans="1:5" ht="12.75">
      <c r="A95" s="35" t="s">
        <v>56</v>
      </c>
      <c r="E95" s="39" t="s">
        <v>123</v>
      </c>
    </row>
    <row r="96" spans="1:5" ht="12.75">
      <c r="A96" s="35" t="s">
        <v>57</v>
      </c>
      <c r="E96" s="40" t="s">
        <v>5</v>
      </c>
    </row>
    <row r="97" spans="1:5" ht="12.75">
      <c r="A97" t="s">
        <v>58</v>
      </c>
      <c r="E97" s="39" t="s">
        <v>5</v>
      </c>
    </row>
    <row r="98" spans="1:16" ht="12.75">
      <c r="A98" t="s">
        <v>50</v>
      </c>
      <c s="34" t="s">
        <v>125</v>
      </c>
      <c s="34" t="s">
        <v>126</v>
      </c>
      <c s="35" t="s">
        <v>5</v>
      </c>
      <c s="6" t="s">
        <v>127</v>
      </c>
      <c s="36" t="s">
        <v>124</v>
      </c>
      <c s="37">
        <v>1</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3" ht="12.75">
      <c r="A102" t="s">
        <v>47</v>
      </c>
      <c r="C102" s="31" t="s">
        <v>128</v>
      </c>
      <c r="E102" s="33" t="s">
        <v>129</v>
      </c>
      <c r="J102" s="32">
        <f>0</f>
      </c>
      <c s="32">
        <f>0</f>
      </c>
      <c s="32">
        <f>0+L103+L107+L111+L115+L119+L123+L127+L131+L135+L139+L143+L147+L151+L155+L159+L163+L167+L171</f>
      </c>
      <c s="32">
        <f>0+M103+M107+M111+M115+M119+M123+M127+M131+M135+M139+M143+M147+M151+M155+M159+M163+M167+M171</f>
      </c>
    </row>
    <row r="103" spans="1:16" ht="12.75">
      <c r="A103" t="s">
        <v>50</v>
      </c>
      <c s="34" t="s">
        <v>130</v>
      </c>
      <c s="34" t="s">
        <v>131</v>
      </c>
      <c s="35" t="s">
        <v>5</v>
      </c>
      <c s="6" t="s">
        <v>132</v>
      </c>
      <c s="36" t="s">
        <v>100</v>
      </c>
      <c s="37">
        <v>1</v>
      </c>
      <c s="36">
        <v>0</v>
      </c>
      <c s="36">
        <f>ROUND(G103*H103,6)</f>
      </c>
      <c r="L103" s="38">
        <v>0</v>
      </c>
      <c s="32">
        <f>ROUND(ROUND(L103,2)*ROUND(G103,3),2)</f>
      </c>
      <c s="36" t="s">
        <v>55</v>
      </c>
      <c>
        <f>(M103*21)/100</f>
      </c>
      <c t="s">
        <v>28</v>
      </c>
    </row>
    <row r="104" spans="1:5" ht="12.75">
      <c r="A104" s="35" t="s">
        <v>56</v>
      </c>
      <c r="E104" s="39" t="s">
        <v>132</v>
      </c>
    </row>
    <row r="105" spans="1:5" ht="12.75">
      <c r="A105" s="35" t="s">
        <v>57</v>
      </c>
      <c r="E105" s="40" t="s">
        <v>5</v>
      </c>
    </row>
    <row r="106" spans="1:5" ht="12.75">
      <c r="A106" t="s">
        <v>58</v>
      </c>
      <c r="E106" s="39" t="s">
        <v>5</v>
      </c>
    </row>
    <row r="107" spans="1:16" ht="25.5">
      <c r="A107" t="s">
        <v>50</v>
      </c>
      <c s="34" t="s">
        <v>133</v>
      </c>
      <c s="34" t="s">
        <v>134</v>
      </c>
      <c s="35" t="s">
        <v>5</v>
      </c>
      <c s="6" t="s">
        <v>135</v>
      </c>
      <c s="36" t="s">
        <v>54</v>
      </c>
      <c s="37">
        <v>1</v>
      </c>
      <c s="36">
        <v>0</v>
      </c>
      <c s="36">
        <f>ROUND(G107*H107,6)</f>
      </c>
      <c r="L107" s="38">
        <v>0</v>
      </c>
      <c s="32">
        <f>ROUND(ROUND(L107,2)*ROUND(G107,3),2)</f>
      </c>
      <c s="36" t="s">
        <v>55</v>
      </c>
      <c>
        <f>(M107*21)/100</f>
      </c>
      <c t="s">
        <v>28</v>
      </c>
    </row>
    <row r="108" spans="1:5" ht="25.5">
      <c r="A108" s="35" t="s">
        <v>56</v>
      </c>
      <c r="E108" s="39" t="s">
        <v>135</v>
      </c>
    </row>
    <row r="109" spans="1:5" ht="12.75">
      <c r="A109" s="35" t="s">
        <v>57</v>
      </c>
      <c r="E109" s="40" t="s">
        <v>5</v>
      </c>
    </row>
    <row r="110" spans="1:5" ht="12.75">
      <c r="A110" t="s">
        <v>58</v>
      </c>
      <c r="E110" s="39" t="s">
        <v>5</v>
      </c>
    </row>
    <row r="111" spans="1:16" ht="12.75">
      <c r="A111" t="s">
        <v>50</v>
      </c>
      <c s="34" t="s">
        <v>136</v>
      </c>
      <c s="34" t="s">
        <v>137</v>
      </c>
      <c s="35" t="s">
        <v>5</v>
      </c>
      <c s="6" t="s">
        <v>138</v>
      </c>
      <c s="36" t="s">
        <v>54</v>
      </c>
      <c s="37">
        <v>2</v>
      </c>
      <c s="36">
        <v>0</v>
      </c>
      <c s="36">
        <f>ROUND(G111*H111,6)</f>
      </c>
      <c r="L111" s="38">
        <v>0</v>
      </c>
      <c s="32">
        <f>ROUND(ROUND(L111,2)*ROUND(G111,3),2)</f>
      </c>
      <c s="36" t="s">
        <v>55</v>
      </c>
      <c>
        <f>(M111*21)/100</f>
      </c>
      <c t="s">
        <v>28</v>
      </c>
    </row>
    <row r="112" spans="1:5" ht="12.75">
      <c r="A112" s="35" t="s">
        <v>56</v>
      </c>
      <c r="E112" s="39" t="s">
        <v>138</v>
      </c>
    </row>
    <row r="113" spans="1:5" ht="12.75">
      <c r="A113" s="35" t="s">
        <v>57</v>
      </c>
      <c r="E113" s="40" t="s">
        <v>5</v>
      </c>
    </row>
    <row r="114" spans="1:5" ht="12.75">
      <c r="A114" t="s">
        <v>58</v>
      </c>
      <c r="E114" s="39" t="s">
        <v>5</v>
      </c>
    </row>
    <row r="115" spans="1:16" ht="12.75">
      <c r="A115" t="s">
        <v>50</v>
      </c>
      <c s="34" t="s">
        <v>139</v>
      </c>
      <c s="34" t="s">
        <v>140</v>
      </c>
      <c s="35" t="s">
        <v>5</v>
      </c>
      <c s="6" t="s">
        <v>141</v>
      </c>
      <c s="36" t="s">
        <v>54</v>
      </c>
      <c s="37">
        <v>3</v>
      </c>
      <c s="36">
        <v>0</v>
      </c>
      <c s="36">
        <f>ROUND(G115*H115,6)</f>
      </c>
      <c r="L115" s="38">
        <v>0</v>
      </c>
      <c s="32">
        <f>ROUND(ROUND(L115,2)*ROUND(G115,3),2)</f>
      </c>
      <c s="36" t="s">
        <v>55</v>
      </c>
      <c>
        <f>(M115*21)/100</f>
      </c>
      <c t="s">
        <v>28</v>
      </c>
    </row>
    <row r="116" spans="1:5" ht="12.75">
      <c r="A116" s="35" t="s">
        <v>56</v>
      </c>
      <c r="E116" s="39" t="s">
        <v>141</v>
      </c>
    </row>
    <row r="117" spans="1:5" ht="12.75">
      <c r="A117" s="35" t="s">
        <v>57</v>
      </c>
      <c r="E117" s="40" t="s">
        <v>5</v>
      </c>
    </row>
    <row r="118" spans="1:5" ht="12.75">
      <c r="A118" t="s">
        <v>58</v>
      </c>
      <c r="E118" s="39" t="s">
        <v>5</v>
      </c>
    </row>
    <row r="119" spans="1:16" ht="12.75">
      <c r="A119" t="s">
        <v>50</v>
      </c>
      <c s="34" t="s">
        <v>142</v>
      </c>
      <c s="34" t="s">
        <v>143</v>
      </c>
      <c s="35" t="s">
        <v>5</v>
      </c>
      <c s="6" t="s">
        <v>144</v>
      </c>
      <c s="36" t="s">
        <v>54</v>
      </c>
      <c s="37">
        <v>5</v>
      </c>
      <c s="36">
        <v>0</v>
      </c>
      <c s="36">
        <f>ROUND(G119*H119,6)</f>
      </c>
      <c r="L119" s="38">
        <v>0</v>
      </c>
      <c s="32">
        <f>ROUND(ROUND(L119,2)*ROUND(G119,3),2)</f>
      </c>
      <c s="36" t="s">
        <v>55</v>
      </c>
      <c>
        <f>(M119*21)/100</f>
      </c>
      <c t="s">
        <v>28</v>
      </c>
    </row>
    <row r="120" spans="1:5" ht="12.75">
      <c r="A120" s="35" t="s">
        <v>56</v>
      </c>
      <c r="E120" s="39" t="s">
        <v>144</v>
      </c>
    </row>
    <row r="121" spans="1:5" ht="12.75">
      <c r="A121" s="35" t="s">
        <v>57</v>
      </c>
      <c r="E121" s="40" t="s">
        <v>5</v>
      </c>
    </row>
    <row r="122" spans="1:5" ht="12.75">
      <c r="A122" t="s">
        <v>58</v>
      </c>
      <c r="E122" s="39" t="s">
        <v>5</v>
      </c>
    </row>
    <row r="123" spans="1:16" ht="25.5">
      <c r="A123" t="s">
        <v>50</v>
      </c>
      <c s="34" t="s">
        <v>145</v>
      </c>
      <c s="34" t="s">
        <v>146</v>
      </c>
      <c s="35" t="s">
        <v>5</v>
      </c>
      <c s="6" t="s">
        <v>147</v>
      </c>
      <c s="36" t="s">
        <v>54</v>
      </c>
      <c s="37">
        <v>1</v>
      </c>
      <c s="36">
        <v>0</v>
      </c>
      <c s="36">
        <f>ROUND(G123*H123,6)</f>
      </c>
      <c r="L123" s="38">
        <v>0</v>
      </c>
      <c s="32">
        <f>ROUND(ROUND(L123,2)*ROUND(G123,3),2)</f>
      </c>
      <c s="36" t="s">
        <v>55</v>
      </c>
      <c>
        <f>(M123*21)/100</f>
      </c>
      <c t="s">
        <v>28</v>
      </c>
    </row>
    <row r="124" spans="1:5" ht="25.5">
      <c r="A124" s="35" t="s">
        <v>56</v>
      </c>
      <c r="E124" s="39" t="s">
        <v>147</v>
      </c>
    </row>
    <row r="125" spans="1:5" ht="12.75">
      <c r="A125" s="35" t="s">
        <v>57</v>
      </c>
      <c r="E125" s="40" t="s">
        <v>5</v>
      </c>
    </row>
    <row r="126" spans="1:5" ht="12.75">
      <c r="A126" t="s">
        <v>58</v>
      </c>
      <c r="E126" s="39" t="s">
        <v>5</v>
      </c>
    </row>
    <row r="127" spans="1:16" ht="12.75">
      <c r="A127" t="s">
        <v>50</v>
      </c>
      <c s="34" t="s">
        <v>148</v>
      </c>
      <c s="34" t="s">
        <v>149</v>
      </c>
      <c s="35" t="s">
        <v>5</v>
      </c>
      <c s="6" t="s">
        <v>150</v>
      </c>
      <c s="36" t="s">
        <v>54</v>
      </c>
      <c s="37">
        <v>9</v>
      </c>
      <c s="36">
        <v>0</v>
      </c>
      <c s="36">
        <f>ROUND(G127*H127,6)</f>
      </c>
      <c r="L127" s="38">
        <v>0</v>
      </c>
      <c s="32">
        <f>ROUND(ROUND(L127,2)*ROUND(G127,3),2)</f>
      </c>
      <c s="36" t="s">
        <v>55</v>
      </c>
      <c>
        <f>(M127*21)/100</f>
      </c>
      <c t="s">
        <v>28</v>
      </c>
    </row>
    <row r="128" spans="1:5" ht="12.75">
      <c r="A128" s="35" t="s">
        <v>56</v>
      </c>
      <c r="E128" s="39" t="s">
        <v>150</v>
      </c>
    </row>
    <row r="129" spans="1:5" ht="12.75">
      <c r="A129" s="35" t="s">
        <v>57</v>
      </c>
      <c r="E129" s="40" t="s">
        <v>5</v>
      </c>
    </row>
    <row r="130" spans="1:5" ht="12.75">
      <c r="A130" t="s">
        <v>58</v>
      </c>
      <c r="E130" s="39" t="s">
        <v>5</v>
      </c>
    </row>
    <row r="131" spans="1:16" ht="12.75">
      <c r="A131" t="s">
        <v>50</v>
      </c>
      <c s="34" t="s">
        <v>151</v>
      </c>
      <c s="34" t="s">
        <v>152</v>
      </c>
      <c s="35" t="s">
        <v>5</v>
      </c>
      <c s="6" t="s">
        <v>153</v>
      </c>
      <c s="36" t="s">
        <v>54</v>
      </c>
      <c s="37">
        <v>1</v>
      </c>
      <c s="36">
        <v>0</v>
      </c>
      <c s="36">
        <f>ROUND(G131*H131,6)</f>
      </c>
      <c r="L131" s="38">
        <v>0</v>
      </c>
      <c s="32">
        <f>ROUND(ROUND(L131,2)*ROUND(G131,3),2)</f>
      </c>
      <c s="36" t="s">
        <v>55</v>
      </c>
      <c>
        <f>(M131*21)/100</f>
      </c>
      <c t="s">
        <v>28</v>
      </c>
    </row>
    <row r="132" spans="1:5" ht="12.75">
      <c r="A132" s="35" t="s">
        <v>56</v>
      </c>
      <c r="E132" s="39" t="s">
        <v>153</v>
      </c>
    </row>
    <row r="133" spans="1:5" ht="12.75">
      <c r="A133" s="35" t="s">
        <v>57</v>
      </c>
      <c r="E133" s="40" t="s">
        <v>5</v>
      </c>
    </row>
    <row r="134" spans="1:5" ht="12.75">
      <c r="A134" t="s">
        <v>58</v>
      </c>
      <c r="E134" s="39" t="s">
        <v>5</v>
      </c>
    </row>
    <row r="135" spans="1:16" ht="12.75">
      <c r="A135" t="s">
        <v>50</v>
      </c>
      <c s="34" t="s">
        <v>154</v>
      </c>
      <c s="34" t="s">
        <v>155</v>
      </c>
      <c s="35" t="s">
        <v>5</v>
      </c>
      <c s="6" t="s">
        <v>73</v>
      </c>
      <c s="36" t="s">
        <v>74</v>
      </c>
      <c s="37">
        <v>1</v>
      </c>
      <c s="36">
        <v>0</v>
      </c>
      <c s="36">
        <f>ROUND(G135*H135,6)</f>
      </c>
      <c r="L135" s="38">
        <v>0</v>
      </c>
      <c s="32">
        <f>ROUND(ROUND(L135,2)*ROUND(G135,3),2)</f>
      </c>
      <c s="36" t="s">
        <v>55</v>
      </c>
      <c>
        <f>(M135*21)/100</f>
      </c>
      <c t="s">
        <v>28</v>
      </c>
    </row>
    <row r="136" spans="1:5" ht="12.75">
      <c r="A136" s="35" t="s">
        <v>56</v>
      </c>
      <c r="E136" s="39" t="s">
        <v>73</v>
      </c>
    </row>
    <row r="137" spans="1:5" ht="12.75">
      <c r="A137" s="35" t="s">
        <v>57</v>
      </c>
      <c r="E137" s="40" t="s">
        <v>5</v>
      </c>
    </row>
    <row r="138" spans="1:5" ht="12.75">
      <c r="A138" t="s">
        <v>58</v>
      </c>
      <c r="E138" s="39" t="s">
        <v>5</v>
      </c>
    </row>
    <row r="139" spans="1:16" ht="12.75">
      <c r="A139" t="s">
        <v>50</v>
      </c>
      <c s="34" t="s">
        <v>156</v>
      </c>
      <c s="34" t="s">
        <v>157</v>
      </c>
      <c s="35" t="s">
        <v>5</v>
      </c>
      <c s="6" t="s">
        <v>158</v>
      </c>
      <c s="36" t="s">
        <v>93</v>
      </c>
      <c s="37">
        <v>1155</v>
      </c>
      <c s="36">
        <v>0</v>
      </c>
      <c s="36">
        <f>ROUND(G139*H139,6)</f>
      </c>
      <c r="L139" s="38">
        <v>0</v>
      </c>
      <c s="32">
        <f>ROUND(ROUND(L139,2)*ROUND(G139,3),2)</f>
      </c>
      <c s="36" t="s">
        <v>55</v>
      </c>
      <c>
        <f>(M139*21)/100</f>
      </c>
      <c t="s">
        <v>28</v>
      </c>
    </row>
    <row r="140" spans="1:5" ht="12.75">
      <c r="A140" s="35" t="s">
        <v>56</v>
      </c>
      <c r="E140" s="39" t="s">
        <v>158</v>
      </c>
    </row>
    <row r="141" spans="1:5" ht="12.75">
      <c r="A141" s="35" t="s">
        <v>57</v>
      </c>
      <c r="E141" s="40" t="s">
        <v>5</v>
      </c>
    </row>
    <row r="142" spans="1:5" ht="12.75">
      <c r="A142" t="s">
        <v>58</v>
      </c>
      <c r="E142" s="39" t="s">
        <v>5</v>
      </c>
    </row>
    <row r="143" spans="1:16" ht="12.75">
      <c r="A143" t="s">
        <v>50</v>
      </c>
      <c s="34" t="s">
        <v>159</v>
      </c>
      <c s="34" t="s">
        <v>160</v>
      </c>
      <c s="35" t="s">
        <v>5</v>
      </c>
      <c s="6" t="s">
        <v>92</v>
      </c>
      <c s="36" t="s">
        <v>93</v>
      </c>
      <c s="37">
        <v>820</v>
      </c>
      <c s="36">
        <v>0</v>
      </c>
      <c s="36">
        <f>ROUND(G143*H143,6)</f>
      </c>
      <c r="L143" s="38">
        <v>0</v>
      </c>
      <c s="32">
        <f>ROUND(ROUND(L143,2)*ROUND(G143,3),2)</f>
      </c>
      <c s="36" t="s">
        <v>55</v>
      </c>
      <c>
        <f>(M143*21)/100</f>
      </c>
      <c t="s">
        <v>28</v>
      </c>
    </row>
    <row r="144" spans="1:5" ht="12.75">
      <c r="A144" s="35" t="s">
        <v>56</v>
      </c>
      <c r="E144" s="39" t="s">
        <v>92</v>
      </c>
    </row>
    <row r="145" spans="1:5" ht="12.75">
      <c r="A145" s="35" t="s">
        <v>57</v>
      </c>
      <c r="E145" s="40" t="s">
        <v>5</v>
      </c>
    </row>
    <row r="146" spans="1:5" ht="12.75">
      <c r="A146" t="s">
        <v>58</v>
      </c>
      <c r="E146" s="39" t="s">
        <v>5</v>
      </c>
    </row>
    <row r="147" spans="1:16" ht="12.75">
      <c r="A147" t="s">
        <v>50</v>
      </c>
      <c s="34" t="s">
        <v>161</v>
      </c>
      <c s="34" t="s">
        <v>162</v>
      </c>
      <c s="35" t="s">
        <v>5</v>
      </c>
      <c s="6" t="s">
        <v>163</v>
      </c>
      <c s="36" t="s">
        <v>93</v>
      </c>
      <c s="37">
        <v>75</v>
      </c>
      <c s="36">
        <v>0</v>
      </c>
      <c s="36">
        <f>ROUND(G147*H147,6)</f>
      </c>
      <c r="L147" s="38">
        <v>0</v>
      </c>
      <c s="32">
        <f>ROUND(ROUND(L147,2)*ROUND(G147,3),2)</f>
      </c>
      <c s="36" t="s">
        <v>55</v>
      </c>
      <c>
        <f>(M147*21)/100</f>
      </c>
      <c t="s">
        <v>28</v>
      </c>
    </row>
    <row r="148" spans="1:5" ht="12.75">
      <c r="A148" s="35" t="s">
        <v>56</v>
      </c>
      <c r="E148" s="39" t="s">
        <v>163</v>
      </c>
    </row>
    <row r="149" spans="1:5" ht="12.75">
      <c r="A149" s="35" t="s">
        <v>57</v>
      </c>
      <c r="E149" s="40" t="s">
        <v>5</v>
      </c>
    </row>
    <row r="150" spans="1:5" ht="12.75">
      <c r="A150" t="s">
        <v>58</v>
      </c>
      <c r="E150" s="39" t="s">
        <v>5</v>
      </c>
    </row>
    <row r="151" spans="1:16" ht="12.75">
      <c r="A151" t="s">
        <v>50</v>
      </c>
      <c s="34" t="s">
        <v>164</v>
      </c>
      <c s="34" t="s">
        <v>165</v>
      </c>
      <c s="35" t="s">
        <v>5</v>
      </c>
      <c s="6" t="s">
        <v>99</v>
      </c>
      <c s="36" t="s">
        <v>100</v>
      </c>
      <c s="37">
        <v>1</v>
      </c>
      <c s="36">
        <v>0</v>
      </c>
      <c s="36">
        <f>ROUND(G151*H151,6)</f>
      </c>
      <c r="L151" s="38">
        <v>0</v>
      </c>
      <c s="32">
        <f>ROUND(ROUND(L151,2)*ROUND(G151,3),2)</f>
      </c>
      <c s="36" t="s">
        <v>55</v>
      </c>
      <c>
        <f>(M151*21)/100</f>
      </c>
      <c t="s">
        <v>28</v>
      </c>
    </row>
    <row r="152" spans="1:5" ht="12.75">
      <c r="A152" s="35" t="s">
        <v>56</v>
      </c>
      <c r="E152" s="39" t="s">
        <v>99</v>
      </c>
    </row>
    <row r="153" spans="1:5" ht="12.75">
      <c r="A153" s="35" t="s">
        <v>57</v>
      </c>
      <c r="E153" s="40" t="s">
        <v>5</v>
      </c>
    </row>
    <row r="154" spans="1:5" ht="12.75">
      <c r="A154" t="s">
        <v>58</v>
      </c>
      <c r="E154" s="39" t="s">
        <v>5</v>
      </c>
    </row>
    <row r="155" spans="1:16" ht="12.75">
      <c r="A155" t="s">
        <v>50</v>
      </c>
      <c s="34" t="s">
        <v>166</v>
      </c>
      <c s="34" t="s">
        <v>167</v>
      </c>
      <c s="35" t="s">
        <v>5</v>
      </c>
      <c s="6" t="s">
        <v>168</v>
      </c>
      <c s="36" t="s">
        <v>100</v>
      </c>
      <c s="37">
        <v>1</v>
      </c>
      <c s="36">
        <v>0</v>
      </c>
      <c s="36">
        <f>ROUND(G155*H155,6)</f>
      </c>
      <c r="L155" s="38">
        <v>0</v>
      </c>
      <c s="32">
        <f>ROUND(ROUND(L155,2)*ROUND(G155,3),2)</f>
      </c>
      <c s="36" t="s">
        <v>55</v>
      </c>
      <c>
        <f>(M155*21)/100</f>
      </c>
      <c t="s">
        <v>28</v>
      </c>
    </row>
    <row r="156" spans="1:5" ht="12.75">
      <c r="A156" s="35" t="s">
        <v>56</v>
      </c>
      <c r="E156" s="39" t="s">
        <v>168</v>
      </c>
    </row>
    <row r="157" spans="1:5" ht="12.75">
      <c r="A157" s="35" t="s">
        <v>57</v>
      </c>
      <c r="E157" s="40" t="s">
        <v>5</v>
      </c>
    </row>
    <row r="158" spans="1:5" ht="12.75">
      <c r="A158" t="s">
        <v>58</v>
      </c>
      <c r="E158" s="39" t="s">
        <v>5</v>
      </c>
    </row>
    <row r="159" spans="1:16" ht="12.75">
      <c r="A159" t="s">
        <v>50</v>
      </c>
      <c s="34" t="s">
        <v>169</v>
      </c>
      <c s="34" t="s">
        <v>170</v>
      </c>
      <c s="35" t="s">
        <v>5</v>
      </c>
      <c s="6" t="s">
        <v>171</v>
      </c>
      <c s="36" t="s">
        <v>54</v>
      </c>
      <c s="37">
        <v>9</v>
      </c>
      <c s="36">
        <v>0</v>
      </c>
      <c s="36">
        <f>ROUND(G159*H159,6)</f>
      </c>
      <c r="L159" s="38">
        <v>0</v>
      </c>
      <c s="32">
        <f>ROUND(ROUND(L159,2)*ROUND(G159,3),2)</f>
      </c>
      <c s="36" t="s">
        <v>55</v>
      </c>
      <c>
        <f>(M159*21)/100</f>
      </c>
      <c t="s">
        <v>28</v>
      </c>
    </row>
    <row r="160" spans="1:5" ht="12.75">
      <c r="A160" s="35" t="s">
        <v>56</v>
      </c>
      <c r="E160" s="39" t="s">
        <v>171</v>
      </c>
    </row>
    <row r="161" spans="1:5" ht="12.75">
      <c r="A161" s="35" t="s">
        <v>57</v>
      </c>
      <c r="E161" s="40" t="s">
        <v>5</v>
      </c>
    </row>
    <row r="162" spans="1:5" ht="12.75">
      <c r="A162" t="s">
        <v>58</v>
      </c>
      <c r="E162" s="39" t="s">
        <v>5</v>
      </c>
    </row>
    <row r="163" spans="1:16" ht="25.5">
      <c r="A163" t="s">
        <v>50</v>
      </c>
      <c s="34" t="s">
        <v>172</v>
      </c>
      <c s="34" t="s">
        <v>173</v>
      </c>
      <c s="35" t="s">
        <v>5</v>
      </c>
      <c s="6" t="s">
        <v>174</v>
      </c>
      <c s="36" t="s">
        <v>104</v>
      </c>
      <c s="37">
        <v>12</v>
      </c>
      <c s="36">
        <v>0</v>
      </c>
      <c s="36">
        <f>ROUND(G163*H163,6)</f>
      </c>
      <c r="L163" s="38">
        <v>0</v>
      </c>
      <c s="32">
        <f>ROUND(ROUND(L163,2)*ROUND(G163,3),2)</f>
      </c>
      <c s="36" t="s">
        <v>55</v>
      </c>
      <c>
        <f>(M163*21)/100</f>
      </c>
      <c t="s">
        <v>28</v>
      </c>
    </row>
    <row r="164" spans="1:5" ht="25.5">
      <c r="A164" s="35" t="s">
        <v>56</v>
      </c>
      <c r="E164" s="39" t="s">
        <v>174</v>
      </c>
    </row>
    <row r="165" spans="1:5" ht="12.75">
      <c r="A165" s="35" t="s">
        <v>57</v>
      </c>
      <c r="E165" s="40" t="s">
        <v>5</v>
      </c>
    </row>
    <row r="166" spans="1:5" ht="12.75">
      <c r="A166" t="s">
        <v>58</v>
      </c>
      <c r="E166" s="39" t="s">
        <v>5</v>
      </c>
    </row>
    <row r="167" spans="1:16" ht="12.75">
      <c r="A167" t="s">
        <v>50</v>
      </c>
      <c s="34" t="s">
        <v>175</v>
      </c>
      <c s="34" t="s">
        <v>176</v>
      </c>
      <c s="35" t="s">
        <v>5</v>
      </c>
      <c s="6" t="s">
        <v>123</v>
      </c>
      <c s="36" t="s">
        <v>124</v>
      </c>
      <c s="37">
        <v>1</v>
      </c>
      <c s="36">
        <v>0</v>
      </c>
      <c s="36">
        <f>ROUND(G167*H167,6)</f>
      </c>
      <c r="L167" s="38">
        <v>0</v>
      </c>
      <c s="32">
        <f>ROUND(ROUND(L167,2)*ROUND(G167,3),2)</f>
      </c>
      <c s="36" t="s">
        <v>55</v>
      </c>
      <c>
        <f>(M167*21)/100</f>
      </c>
      <c t="s">
        <v>28</v>
      </c>
    </row>
    <row r="168" spans="1:5" ht="12.75">
      <c r="A168" s="35" t="s">
        <v>56</v>
      </c>
      <c r="E168" s="39" t="s">
        <v>123</v>
      </c>
    </row>
    <row r="169" spans="1:5" ht="12.75">
      <c r="A169" s="35" t="s">
        <v>57</v>
      </c>
      <c r="E169" s="40" t="s">
        <v>5</v>
      </c>
    </row>
    <row r="170" spans="1:5" ht="12.75">
      <c r="A170" t="s">
        <v>58</v>
      </c>
      <c r="E170" s="39" t="s">
        <v>5</v>
      </c>
    </row>
    <row r="171" spans="1:16" ht="12.75">
      <c r="A171" t="s">
        <v>50</v>
      </c>
      <c s="34" t="s">
        <v>177</v>
      </c>
      <c s="34" t="s">
        <v>178</v>
      </c>
      <c s="35" t="s">
        <v>5</v>
      </c>
      <c s="6" t="s">
        <v>127</v>
      </c>
      <c s="36" t="s">
        <v>124</v>
      </c>
      <c s="37">
        <v>1</v>
      </c>
      <c s="36">
        <v>0</v>
      </c>
      <c s="36">
        <f>ROUND(G171*H171,6)</f>
      </c>
      <c r="L171" s="38">
        <v>0</v>
      </c>
      <c s="32">
        <f>ROUND(ROUND(L171,2)*ROUND(G171,3),2)</f>
      </c>
      <c s="36" t="s">
        <v>55</v>
      </c>
      <c>
        <f>(M171*21)/100</f>
      </c>
      <c t="s">
        <v>28</v>
      </c>
    </row>
    <row r="172" spans="1:5" ht="12.75">
      <c r="A172" s="35" t="s">
        <v>56</v>
      </c>
      <c r="E172" s="39" t="s">
        <v>127</v>
      </c>
    </row>
    <row r="173" spans="1:5" ht="12.75">
      <c r="A173" s="35" t="s">
        <v>57</v>
      </c>
      <c r="E173" s="40" t="s">
        <v>5</v>
      </c>
    </row>
    <row r="174" spans="1:5" ht="12.75">
      <c r="A174" t="s">
        <v>58</v>
      </c>
      <c r="E174" s="39" t="s">
        <v>5</v>
      </c>
    </row>
    <row r="175" spans="1:13" ht="12.75">
      <c r="A175" t="s">
        <v>47</v>
      </c>
      <c r="C175" s="31" t="s">
        <v>179</v>
      </c>
      <c r="E175" s="33" t="s">
        <v>180</v>
      </c>
      <c r="J175" s="32">
        <f>0</f>
      </c>
      <c s="32">
        <f>0</f>
      </c>
      <c s="32">
        <f>0+L176</f>
      </c>
      <c s="32">
        <f>0+M176</f>
      </c>
    </row>
    <row r="176" spans="1:16" ht="12.75">
      <c r="A176" t="s">
        <v>50</v>
      </c>
      <c s="34" t="s">
        <v>181</v>
      </c>
      <c s="34" t="s">
        <v>182</v>
      </c>
      <c s="35" t="s">
        <v>5</v>
      </c>
      <c s="6" t="s">
        <v>183</v>
      </c>
      <c s="36" t="s">
        <v>104</v>
      </c>
      <c s="37">
        <v>85</v>
      </c>
      <c s="36">
        <v>0</v>
      </c>
      <c s="36">
        <f>ROUND(G176*H176,6)</f>
      </c>
      <c r="L176" s="38">
        <v>0</v>
      </c>
      <c s="32">
        <f>ROUND(ROUND(L176,2)*ROUND(G176,3),2)</f>
      </c>
      <c s="36" t="s">
        <v>184</v>
      </c>
      <c>
        <f>(M176*21)/100</f>
      </c>
      <c t="s">
        <v>28</v>
      </c>
    </row>
    <row r="177" spans="1:5" ht="12.75">
      <c r="A177" s="35" t="s">
        <v>56</v>
      </c>
      <c r="E177" s="39" t="s">
        <v>183</v>
      </c>
    </row>
    <row r="178" spans="1:5" ht="25.5">
      <c r="A178" s="35" t="s">
        <v>57</v>
      </c>
      <c r="E178" s="40" t="s">
        <v>185</v>
      </c>
    </row>
    <row r="179" spans="1:5" ht="12.75">
      <c r="A179" t="s">
        <v>58</v>
      </c>
      <c r="E1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6276</v>
      </c>
      <c s="41">
        <f>Rekapitulace!C33</f>
      </c>
      <c s="20" t="s">
        <v>0</v>
      </c>
      <c t="s">
        <v>23</v>
      </c>
      <c t="s">
        <v>28</v>
      </c>
    </row>
    <row r="4" spans="1:16" ht="32" customHeight="1">
      <c r="A4" s="24" t="s">
        <v>20</v>
      </c>
      <c s="25" t="s">
        <v>29</v>
      </c>
      <c s="27" t="s">
        <v>6276</v>
      </c>
      <c r="E4" s="26" t="s">
        <v>6277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COUNTIFS(L8:L352,"=0",A8:A352,"P")+COUNTIFS(L8:L352,"",A8:A352,"P")+SUM(Q8:Q352)</f>
      </c>
    </row>
    <row r="8" spans="1:13" ht="12.75">
      <c r="A8" t="s">
        <v>45</v>
      </c>
      <c r="C8" s="28" t="s">
        <v>6280</v>
      </c>
      <c r="E8" s="30" t="s">
        <v>6279</v>
      </c>
      <c r="J8" s="29">
        <f>0+J9+J74+J163+J212+J301+J310+J351</f>
      </c>
      <c s="29">
        <f>0+K9+K74+K163+K212+K301+K310+K351</f>
      </c>
      <c s="29">
        <f>0+L9+L74+L163+L212+L301+L310+L351</f>
      </c>
      <c s="29">
        <f>0+M9+M74+M163+M212+M301+M310+M351</f>
      </c>
    </row>
    <row r="9" spans="1:13" ht="12.75">
      <c r="A9" t="s">
        <v>47</v>
      </c>
      <c r="C9" s="31" t="s">
        <v>987</v>
      </c>
      <c r="E9" s="33" t="s">
        <v>988</v>
      </c>
      <c r="J9" s="32">
        <f>0</f>
      </c>
      <c s="32">
        <f>0</f>
      </c>
      <c s="32">
        <f>0+L10+L14+L18+L22+L26+L30+L34+L38+L42+L46+L50+L54+L58+L62+L66+L70</f>
      </c>
      <c s="32">
        <f>0+M10+M14+M18+M22+M26+M30+M34+M38+M42+M46+M50+M54+M58+M62+M66+M70</f>
      </c>
    </row>
    <row r="10" spans="1:16" ht="12.75">
      <c r="A10" t="s">
        <v>50</v>
      </c>
      <c s="34" t="s">
        <v>1012</v>
      </c>
      <c s="34" t="s">
        <v>6281</v>
      </c>
      <c s="35" t="s">
        <v>5</v>
      </c>
      <c s="6" t="s">
        <v>6282</v>
      </c>
      <c s="36" t="s">
        <v>6283</v>
      </c>
      <c s="37">
        <v>0.2</v>
      </c>
      <c s="36">
        <v>0</v>
      </c>
      <c s="36">
        <f>ROUND(G10*H10,6)</f>
      </c>
      <c r="L10" s="38">
        <v>0</v>
      </c>
      <c s="32">
        <f>ROUND(ROUND(L10,2)*ROUND(G10,3),2)</f>
      </c>
      <c s="36" t="s">
        <v>184</v>
      </c>
      <c>
        <f>(M10*21)/100</f>
      </c>
      <c t="s">
        <v>28</v>
      </c>
    </row>
    <row r="11" spans="1:5" ht="12.75">
      <c r="A11" s="35" t="s">
        <v>56</v>
      </c>
      <c r="E11" s="39" t="s">
        <v>6282</v>
      </c>
    </row>
    <row r="12" spans="1:5" ht="12.75">
      <c r="A12" s="35" t="s">
        <v>57</v>
      </c>
      <c r="E12" s="40" t="s">
        <v>5</v>
      </c>
    </row>
    <row r="13" spans="1:5" ht="12.75">
      <c r="A13" t="s">
        <v>58</v>
      </c>
      <c r="E13" s="39" t="s">
        <v>5</v>
      </c>
    </row>
    <row r="14" spans="1:16" ht="25.5">
      <c r="A14" t="s">
        <v>50</v>
      </c>
      <c s="34" t="s">
        <v>1015</v>
      </c>
      <c s="34" t="s">
        <v>6284</v>
      </c>
      <c s="35" t="s">
        <v>5</v>
      </c>
      <c s="6" t="s">
        <v>6285</v>
      </c>
      <c s="36" t="s">
        <v>445</v>
      </c>
      <c s="37">
        <v>0.5</v>
      </c>
      <c s="36">
        <v>0</v>
      </c>
      <c s="36">
        <f>ROUND(G14*H14,6)</f>
      </c>
      <c r="L14" s="38">
        <v>0</v>
      </c>
      <c s="32">
        <f>ROUND(ROUND(L14,2)*ROUND(G14,3),2)</f>
      </c>
      <c s="36" t="s">
        <v>184</v>
      </c>
      <c>
        <f>(M14*21)/100</f>
      </c>
      <c t="s">
        <v>28</v>
      </c>
    </row>
    <row r="15" spans="1:5" ht="38.25">
      <c r="A15" s="35" t="s">
        <v>56</v>
      </c>
      <c r="E15" s="39" t="s">
        <v>6286</v>
      </c>
    </row>
    <row r="16" spans="1:5" ht="12.75">
      <c r="A16" s="35" t="s">
        <v>57</v>
      </c>
      <c r="E16" s="40" t="s">
        <v>5</v>
      </c>
    </row>
    <row r="17" spans="1:5" ht="12.75">
      <c r="A17" t="s">
        <v>58</v>
      </c>
      <c r="E17" s="39" t="s">
        <v>5</v>
      </c>
    </row>
    <row r="18" spans="1:16" ht="25.5">
      <c r="A18" t="s">
        <v>50</v>
      </c>
      <c s="34" t="s">
        <v>1019</v>
      </c>
      <c s="34" t="s">
        <v>6284</v>
      </c>
      <c s="35" t="s">
        <v>51</v>
      </c>
      <c s="6" t="s">
        <v>6285</v>
      </c>
      <c s="36" t="s">
        <v>445</v>
      </c>
      <c s="37">
        <v>12</v>
      </c>
      <c s="36">
        <v>0</v>
      </c>
      <c s="36">
        <f>ROUND(G18*H18,6)</f>
      </c>
      <c r="L18" s="38">
        <v>0</v>
      </c>
      <c s="32">
        <f>ROUND(ROUND(L18,2)*ROUND(G18,3),2)</f>
      </c>
      <c s="36" t="s">
        <v>184</v>
      </c>
      <c>
        <f>(M18*21)/100</f>
      </c>
      <c t="s">
        <v>28</v>
      </c>
    </row>
    <row r="19" spans="1:5" ht="38.25">
      <c r="A19" s="35" t="s">
        <v>56</v>
      </c>
      <c r="E19" s="39" t="s">
        <v>6286</v>
      </c>
    </row>
    <row r="20" spans="1:5" ht="12.75">
      <c r="A20" s="35" t="s">
        <v>57</v>
      </c>
      <c r="E20" s="40" t="s">
        <v>5</v>
      </c>
    </row>
    <row r="21" spans="1:5" ht="12.75">
      <c r="A21" t="s">
        <v>58</v>
      </c>
      <c r="E21" s="39" t="s">
        <v>5</v>
      </c>
    </row>
    <row r="22" spans="1:16" ht="25.5">
      <c r="A22" t="s">
        <v>50</v>
      </c>
      <c s="34" t="s">
        <v>1023</v>
      </c>
      <c s="34" t="s">
        <v>6287</v>
      </c>
      <c s="35" t="s">
        <v>5</v>
      </c>
      <c s="6" t="s">
        <v>6288</v>
      </c>
      <c s="36" t="s">
        <v>445</v>
      </c>
      <c s="37">
        <v>6</v>
      </c>
      <c s="36">
        <v>0</v>
      </c>
      <c s="36">
        <f>ROUND(G22*H22,6)</f>
      </c>
      <c r="L22" s="38">
        <v>0</v>
      </c>
      <c s="32">
        <f>ROUND(ROUND(L22,2)*ROUND(G22,3),2)</f>
      </c>
      <c s="36" t="s">
        <v>184</v>
      </c>
      <c>
        <f>(M22*21)/100</f>
      </c>
      <c t="s">
        <v>28</v>
      </c>
    </row>
    <row r="23" spans="1:5" ht="38.25">
      <c r="A23" s="35" t="s">
        <v>56</v>
      </c>
      <c r="E23" s="39" t="s">
        <v>6289</v>
      </c>
    </row>
    <row r="24" spans="1:5" ht="12.75">
      <c r="A24" s="35" t="s">
        <v>57</v>
      </c>
      <c r="E24" s="40" t="s">
        <v>5</v>
      </c>
    </row>
    <row r="25" spans="1:5" ht="12.75">
      <c r="A25" t="s">
        <v>58</v>
      </c>
      <c r="E25" s="39" t="s">
        <v>5</v>
      </c>
    </row>
    <row r="26" spans="1:16" ht="25.5">
      <c r="A26" t="s">
        <v>50</v>
      </c>
      <c s="34" t="s">
        <v>1028</v>
      </c>
      <c s="34" t="s">
        <v>6290</v>
      </c>
      <c s="35" t="s">
        <v>5</v>
      </c>
      <c s="6" t="s">
        <v>6291</v>
      </c>
      <c s="36" t="s">
        <v>445</v>
      </c>
      <c s="37">
        <v>2.6</v>
      </c>
      <c s="36">
        <v>0</v>
      </c>
      <c s="36">
        <f>ROUND(G26*H26,6)</f>
      </c>
      <c r="L26" s="38">
        <v>0</v>
      </c>
      <c s="32">
        <f>ROUND(ROUND(L26,2)*ROUND(G26,3),2)</f>
      </c>
      <c s="36" t="s">
        <v>184</v>
      </c>
      <c>
        <f>(M26*21)/100</f>
      </c>
      <c t="s">
        <v>28</v>
      </c>
    </row>
    <row r="27" spans="1:5" ht="25.5">
      <c r="A27" s="35" t="s">
        <v>56</v>
      </c>
      <c r="E27" s="39" t="s">
        <v>6291</v>
      </c>
    </row>
    <row r="28" spans="1:5" ht="12.75">
      <c r="A28" s="35" t="s">
        <v>57</v>
      </c>
      <c r="E28" s="40" t="s">
        <v>5</v>
      </c>
    </row>
    <row r="29" spans="1:5" ht="12.75">
      <c r="A29" t="s">
        <v>58</v>
      </c>
      <c r="E29" s="39" t="s">
        <v>5</v>
      </c>
    </row>
    <row r="30" spans="1:16" ht="38.25">
      <c r="A30" t="s">
        <v>50</v>
      </c>
      <c s="34" t="s">
        <v>1031</v>
      </c>
      <c s="34" t="s">
        <v>6292</v>
      </c>
      <c s="35" t="s">
        <v>5</v>
      </c>
      <c s="6" t="s">
        <v>6293</v>
      </c>
      <c s="36" t="s">
        <v>93</v>
      </c>
      <c s="37">
        <v>215</v>
      </c>
      <c s="36">
        <v>0</v>
      </c>
      <c s="36">
        <f>ROUND(G30*H30,6)</f>
      </c>
      <c r="L30" s="38">
        <v>0</v>
      </c>
      <c s="32">
        <f>ROUND(ROUND(L30,2)*ROUND(G30,3),2)</f>
      </c>
      <c s="36" t="s">
        <v>184</v>
      </c>
      <c>
        <f>(M30*21)/100</f>
      </c>
      <c t="s">
        <v>28</v>
      </c>
    </row>
    <row r="31" spans="1:5" ht="51">
      <c r="A31" s="35" t="s">
        <v>56</v>
      </c>
      <c r="E31" s="39" t="s">
        <v>6294</v>
      </c>
    </row>
    <row r="32" spans="1:5" ht="12.75">
      <c r="A32" s="35" t="s">
        <v>57</v>
      </c>
      <c r="E32" s="40" t="s">
        <v>5</v>
      </c>
    </row>
    <row r="33" spans="1:5" ht="12.75">
      <c r="A33" t="s">
        <v>58</v>
      </c>
      <c r="E33" s="39" t="s">
        <v>5</v>
      </c>
    </row>
    <row r="34" spans="1:16" ht="38.25">
      <c r="A34" t="s">
        <v>50</v>
      </c>
      <c s="34" t="s">
        <v>1036</v>
      </c>
      <c s="34" t="s">
        <v>6295</v>
      </c>
      <c s="35" t="s">
        <v>5</v>
      </c>
      <c s="6" t="s">
        <v>6293</v>
      </c>
      <c s="36" t="s">
        <v>93</v>
      </c>
      <c s="37">
        <v>30</v>
      </c>
      <c s="36">
        <v>0</v>
      </c>
      <c s="36">
        <f>ROUND(G34*H34,6)</f>
      </c>
      <c r="L34" s="38">
        <v>0</v>
      </c>
      <c s="32">
        <f>ROUND(ROUND(L34,2)*ROUND(G34,3),2)</f>
      </c>
      <c s="36" t="s">
        <v>184</v>
      </c>
      <c>
        <f>(M34*21)/100</f>
      </c>
      <c t="s">
        <v>28</v>
      </c>
    </row>
    <row r="35" spans="1:5" ht="51">
      <c r="A35" s="35" t="s">
        <v>56</v>
      </c>
      <c r="E35" s="39" t="s">
        <v>6296</v>
      </c>
    </row>
    <row r="36" spans="1:5" ht="12.75">
      <c r="A36" s="35" t="s">
        <v>57</v>
      </c>
      <c r="E36" s="40" t="s">
        <v>5</v>
      </c>
    </row>
    <row r="37" spans="1:5" ht="12.75">
      <c r="A37" t="s">
        <v>58</v>
      </c>
      <c r="E37" s="39" t="s">
        <v>5</v>
      </c>
    </row>
    <row r="38" spans="1:16" ht="25.5">
      <c r="A38" t="s">
        <v>50</v>
      </c>
      <c s="34" t="s">
        <v>1040</v>
      </c>
      <c s="34" t="s">
        <v>6297</v>
      </c>
      <c s="35" t="s">
        <v>5</v>
      </c>
      <c s="6" t="s">
        <v>6298</v>
      </c>
      <c s="36" t="s">
        <v>93</v>
      </c>
      <c s="37">
        <v>245</v>
      </c>
      <c s="36">
        <v>0</v>
      </c>
      <c s="36">
        <f>ROUND(G38*H38,6)</f>
      </c>
      <c r="L38" s="38">
        <v>0</v>
      </c>
      <c s="32">
        <f>ROUND(ROUND(L38,2)*ROUND(G38,3),2)</f>
      </c>
      <c s="36" t="s">
        <v>184</v>
      </c>
      <c>
        <f>(M38*21)/100</f>
      </c>
      <c t="s">
        <v>28</v>
      </c>
    </row>
    <row r="39" spans="1:5" ht="25.5">
      <c r="A39" s="35" t="s">
        <v>56</v>
      </c>
      <c r="E39" s="39" t="s">
        <v>6298</v>
      </c>
    </row>
    <row r="40" spans="1:5" ht="12.75">
      <c r="A40" s="35" t="s">
        <v>57</v>
      </c>
      <c r="E40" s="40" t="s">
        <v>5</v>
      </c>
    </row>
    <row r="41" spans="1:5" ht="12.75">
      <c r="A41" t="s">
        <v>58</v>
      </c>
      <c r="E41" s="39" t="s">
        <v>5</v>
      </c>
    </row>
    <row r="42" spans="1:16" ht="25.5">
      <c r="A42" t="s">
        <v>50</v>
      </c>
      <c s="34" t="s">
        <v>1044</v>
      </c>
      <c s="34" t="s">
        <v>6299</v>
      </c>
      <c s="35" t="s">
        <v>5</v>
      </c>
      <c s="6" t="s">
        <v>6300</v>
      </c>
      <c s="36" t="s">
        <v>93</v>
      </c>
      <c s="37">
        <v>280</v>
      </c>
      <c s="36">
        <v>0</v>
      </c>
      <c s="36">
        <f>ROUND(G42*H42,6)</f>
      </c>
      <c r="L42" s="38">
        <v>0</v>
      </c>
      <c s="32">
        <f>ROUND(ROUND(L42,2)*ROUND(G42,3),2)</f>
      </c>
      <c s="36" t="s">
        <v>184</v>
      </c>
      <c>
        <f>(M42*21)/100</f>
      </c>
      <c t="s">
        <v>28</v>
      </c>
    </row>
    <row r="43" spans="1:5" ht="25.5">
      <c r="A43" s="35" t="s">
        <v>56</v>
      </c>
      <c r="E43" s="39" t="s">
        <v>6300</v>
      </c>
    </row>
    <row r="44" spans="1:5" ht="12.75">
      <c r="A44" s="35" t="s">
        <v>57</v>
      </c>
      <c r="E44" s="40" t="s">
        <v>5</v>
      </c>
    </row>
    <row r="45" spans="1:5" ht="12.75">
      <c r="A45" t="s">
        <v>58</v>
      </c>
      <c r="E45" s="39" t="s">
        <v>5</v>
      </c>
    </row>
    <row r="46" spans="1:16" ht="12.75">
      <c r="A46" t="s">
        <v>50</v>
      </c>
      <c s="34" t="s">
        <v>1048</v>
      </c>
      <c s="34" t="s">
        <v>6301</v>
      </c>
      <c s="35" t="s">
        <v>5</v>
      </c>
      <c s="6" t="s">
        <v>6302</v>
      </c>
      <c s="36" t="s">
        <v>54</v>
      </c>
      <c s="37">
        <v>14</v>
      </c>
      <c s="36">
        <v>0</v>
      </c>
      <c s="36">
        <f>ROUND(G46*H46,6)</f>
      </c>
      <c r="L46" s="38">
        <v>0</v>
      </c>
      <c s="32">
        <f>ROUND(ROUND(L46,2)*ROUND(G46,3),2)</f>
      </c>
      <c s="36" t="s">
        <v>184</v>
      </c>
      <c>
        <f>(M46*21)/100</f>
      </c>
      <c t="s">
        <v>28</v>
      </c>
    </row>
    <row r="47" spans="1:5" ht="12.75">
      <c r="A47" s="35" t="s">
        <v>56</v>
      </c>
      <c r="E47" s="39" t="s">
        <v>6302</v>
      </c>
    </row>
    <row r="48" spans="1:5" ht="12.75">
      <c r="A48" s="35" t="s">
        <v>57</v>
      </c>
      <c r="E48" s="40" t="s">
        <v>5</v>
      </c>
    </row>
    <row r="49" spans="1:5" ht="12.75">
      <c r="A49" t="s">
        <v>58</v>
      </c>
      <c r="E49" s="39" t="s">
        <v>5</v>
      </c>
    </row>
    <row r="50" spans="1:16" ht="38.25">
      <c r="A50" t="s">
        <v>50</v>
      </c>
      <c s="34" t="s">
        <v>1051</v>
      </c>
      <c s="34" t="s">
        <v>6303</v>
      </c>
      <c s="35" t="s">
        <v>5</v>
      </c>
      <c s="6" t="s">
        <v>6304</v>
      </c>
      <c s="36" t="s">
        <v>93</v>
      </c>
      <c s="37">
        <v>215</v>
      </c>
      <c s="36">
        <v>0</v>
      </c>
      <c s="36">
        <f>ROUND(G50*H50,6)</f>
      </c>
      <c r="L50" s="38">
        <v>0</v>
      </c>
      <c s="32">
        <f>ROUND(ROUND(L50,2)*ROUND(G50,3),2)</f>
      </c>
      <c s="36" t="s">
        <v>184</v>
      </c>
      <c>
        <f>(M50*21)/100</f>
      </c>
      <c t="s">
        <v>28</v>
      </c>
    </row>
    <row r="51" spans="1:5" ht="38.25">
      <c r="A51" s="35" t="s">
        <v>56</v>
      </c>
      <c r="E51" s="39" t="s">
        <v>6305</v>
      </c>
    </row>
    <row r="52" spans="1:5" ht="12.75">
      <c r="A52" s="35" t="s">
        <v>57</v>
      </c>
      <c r="E52" s="40" t="s">
        <v>5</v>
      </c>
    </row>
    <row r="53" spans="1:5" ht="12.75">
      <c r="A53" t="s">
        <v>58</v>
      </c>
      <c r="E53" s="39" t="s">
        <v>5</v>
      </c>
    </row>
    <row r="54" spans="1:16" ht="38.25">
      <c r="A54" t="s">
        <v>50</v>
      </c>
      <c s="34" t="s">
        <v>1054</v>
      </c>
      <c s="34" t="s">
        <v>6306</v>
      </c>
      <c s="35" t="s">
        <v>5</v>
      </c>
      <c s="6" t="s">
        <v>6307</v>
      </c>
      <c s="36" t="s">
        <v>93</v>
      </c>
      <c s="37">
        <v>30</v>
      </c>
      <c s="36">
        <v>0</v>
      </c>
      <c s="36">
        <f>ROUND(G54*H54,6)</f>
      </c>
      <c r="L54" s="38">
        <v>0</v>
      </c>
      <c s="32">
        <f>ROUND(ROUND(L54,2)*ROUND(G54,3),2)</f>
      </c>
      <c s="36" t="s">
        <v>184</v>
      </c>
      <c>
        <f>(M54*21)/100</f>
      </c>
      <c t="s">
        <v>28</v>
      </c>
    </row>
    <row r="55" spans="1:5" ht="38.25">
      <c r="A55" s="35" t="s">
        <v>56</v>
      </c>
      <c r="E55" s="39" t="s">
        <v>6308</v>
      </c>
    </row>
    <row r="56" spans="1:5" ht="12.75">
      <c r="A56" s="35" t="s">
        <v>57</v>
      </c>
      <c r="E56" s="40" t="s">
        <v>5</v>
      </c>
    </row>
    <row r="57" spans="1:5" ht="12.75">
      <c r="A57" t="s">
        <v>58</v>
      </c>
      <c r="E57" s="39" t="s">
        <v>5</v>
      </c>
    </row>
    <row r="58" spans="1:16" ht="25.5">
      <c r="A58" t="s">
        <v>50</v>
      </c>
      <c s="34" t="s">
        <v>1057</v>
      </c>
      <c s="34" t="s">
        <v>6309</v>
      </c>
      <c s="35" t="s">
        <v>5</v>
      </c>
      <c s="6" t="s">
        <v>6310</v>
      </c>
      <c s="36" t="s">
        <v>445</v>
      </c>
      <c s="37">
        <v>36</v>
      </c>
      <c s="36">
        <v>0</v>
      </c>
      <c s="36">
        <f>ROUND(G58*H58,6)</f>
      </c>
      <c r="L58" s="38">
        <v>0</v>
      </c>
      <c s="32">
        <f>ROUND(ROUND(L58,2)*ROUND(G58,3),2)</f>
      </c>
      <c s="36" t="s">
        <v>184</v>
      </c>
      <c>
        <f>(M58*21)/100</f>
      </c>
      <c t="s">
        <v>28</v>
      </c>
    </row>
    <row r="59" spans="1:5" ht="25.5">
      <c r="A59" s="35" t="s">
        <v>56</v>
      </c>
      <c r="E59" s="39" t="s">
        <v>6310</v>
      </c>
    </row>
    <row r="60" spans="1:5" ht="12.75">
      <c r="A60" s="35" t="s">
        <v>57</v>
      </c>
      <c r="E60" s="40" t="s">
        <v>5</v>
      </c>
    </row>
    <row r="61" spans="1:5" ht="12.75">
      <c r="A61" t="s">
        <v>58</v>
      </c>
      <c r="E61" s="39" t="s">
        <v>5</v>
      </c>
    </row>
    <row r="62" spans="1:16" ht="12.75">
      <c r="A62" t="s">
        <v>50</v>
      </c>
      <c s="34" t="s">
        <v>1060</v>
      </c>
      <c s="34" t="s">
        <v>6311</v>
      </c>
      <c s="35" t="s">
        <v>5</v>
      </c>
      <c s="6" t="s">
        <v>6312</v>
      </c>
      <c s="36" t="s">
        <v>445</v>
      </c>
      <c s="37">
        <v>36</v>
      </c>
      <c s="36">
        <v>0</v>
      </c>
      <c s="36">
        <f>ROUND(G62*H62,6)</f>
      </c>
      <c r="L62" s="38">
        <v>0</v>
      </c>
      <c s="32">
        <f>ROUND(ROUND(L62,2)*ROUND(G62,3),2)</f>
      </c>
      <c s="36" t="s">
        <v>184</v>
      </c>
      <c>
        <f>(M62*21)/100</f>
      </c>
      <c t="s">
        <v>28</v>
      </c>
    </row>
    <row r="63" spans="1:5" ht="12.75">
      <c r="A63" s="35" t="s">
        <v>56</v>
      </c>
      <c r="E63" s="39" t="s">
        <v>6312</v>
      </c>
    </row>
    <row r="64" spans="1:5" ht="12.75">
      <c r="A64" s="35" t="s">
        <v>57</v>
      </c>
      <c r="E64" s="40" t="s">
        <v>5</v>
      </c>
    </row>
    <row r="65" spans="1:5" ht="12.75">
      <c r="A65" t="s">
        <v>58</v>
      </c>
      <c r="E65" s="39" t="s">
        <v>5</v>
      </c>
    </row>
    <row r="66" spans="1:16" ht="12.75">
      <c r="A66" t="s">
        <v>50</v>
      </c>
      <c s="34" t="s">
        <v>1064</v>
      </c>
      <c s="34" t="s">
        <v>6313</v>
      </c>
      <c s="35" t="s">
        <v>5</v>
      </c>
      <c s="6" t="s">
        <v>6314</v>
      </c>
      <c s="36" t="s">
        <v>74</v>
      </c>
      <c s="37">
        <v>125</v>
      </c>
      <c s="36">
        <v>0</v>
      </c>
      <c s="36">
        <f>ROUND(G66*H66,6)</f>
      </c>
      <c r="L66" s="38">
        <v>0</v>
      </c>
      <c s="32">
        <f>ROUND(ROUND(L66,2)*ROUND(G66,3),2)</f>
      </c>
      <c s="36" t="s">
        <v>184</v>
      </c>
      <c>
        <f>(M66*21)/100</f>
      </c>
      <c t="s">
        <v>28</v>
      </c>
    </row>
    <row r="67" spans="1:5" ht="12.75">
      <c r="A67" s="35" t="s">
        <v>56</v>
      </c>
      <c r="E67" s="39" t="s">
        <v>6314</v>
      </c>
    </row>
    <row r="68" spans="1:5" ht="12.75">
      <c r="A68" s="35" t="s">
        <v>57</v>
      </c>
      <c r="E68" s="40" t="s">
        <v>5</v>
      </c>
    </row>
    <row r="69" spans="1:5" ht="12.75">
      <c r="A69" t="s">
        <v>58</v>
      </c>
      <c r="E69" s="39" t="s">
        <v>5</v>
      </c>
    </row>
    <row r="70" spans="1:16" ht="12.75">
      <c r="A70" t="s">
        <v>50</v>
      </c>
      <c s="34" t="s">
        <v>1067</v>
      </c>
      <c s="34" t="s">
        <v>6315</v>
      </c>
      <c s="35" t="s">
        <v>5</v>
      </c>
      <c s="6" t="s">
        <v>6316</v>
      </c>
      <c s="36" t="s">
        <v>74</v>
      </c>
      <c s="37">
        <v>125</v>
      </c>
      <c s="36">
        <v>0</v>
      </c>
      <c s="36">
        <f>ROUND(G70*H70,6)</f>
      </c>
      <c r="L70" s="38">
        <v>0</v>
      </c>
      <c s="32">
        <f>ROUND(ROUND(L70,2)*ROUND(G70,3),2)</f>
      </c>
      <c s="36" t="s">
        <v>184</v>
      </c>
      <c>
        <f>(M70*21)/100</f>
      </c>
      <c t="s">
        <v>28</v>
      </c>
    </row>
    <row r="71" spans="1:5" ht="12.75">
      <c r="A71" s="35" t="s">
        <v>56</v>
      </c>
      <c r="E71" s="39" t="s">
        <v>6316</v>
      </c>
    </row>
    <row r="72" spans="1:5" ht="12.75">
      <c r="A72" s="35" t="s">
        <v>57</v>
      </c>
      <c r="E72" s="40" t="s">
        <v>5</v>
      </c>
    </row>
    <row r="73" spans="1:5" ht="12.75">
      <c r="A73" t="s">
        <v>58</v>
      </c>
      <c r="E73" s="39" t="s">
        <v>5</v>
      </c>
    </row>
    <row r="74" spans="1:13" ht="12.75">
      <c r="A74" t="s">
        <v>47</v>
      </c>
      <c r="C74" s="31" t="s">
        <v>6317</v>
      </c>
      <c r="E74" s="33" t="s">
        <v>6318</v>
      </c>
      <c r="J74" s="32">
        <f>0</f>
      </c>
      <c s="32">
        <f>0</f>
      </c>
      <c s="32">
        <f>0+L75+L79+L83+L87+L91+L95+L99+L103+L107+L111+L115+L119+L123+L127+L131+L135+L139+L143+L147+L151+L155+L159</f>
      </c>
      <c s="32">
        <f>0+M75+M79+M83+M87+M91+M95+M99+M103+M107+M111+M115+M119+M123+M127+M131+M135+M139+M143+M147+M151+M155+M159</f>
      </c>
    </row>
    <row r="75" spans="1:16" ht="12.75">
      <c r="A75" t="s">
        <v>50</v>
      </c>
      <c s="34" t="s">
        <v>84</v>
      </c>
      <c s="34" t="s">
        <v>6319</v>
      </c>
      <c s="35" t="s">
        <v>5</v>
      </c>
      <c s="6" t="s">
        <v>6320</v>
      </c>
      <c s="36" t="s">
        <v>4909</v>
      </c>
      <c s="37">
        <v>25</v>
      </c>
      <c s="36">
        <v>0</v>
      </c>
      <c s="36">
        <f>ROUND(G75*H75,6)</f>
      </c>
      <c r="L75" s="38">
        <v>0</v>
      </c>
      <c s="32">
        <f>ROUND(ROUND(L75,2)*ROUND(G75,3),2)</f>
      </c>
      <c s="36" t="s">
        <v>55</v>
      </c>
      <c>
        <f>(M75*21)/100</f>
      </c>
      <c t="s">
        <v>28</v>
      </c>
    </row>
    <row r="76" spans="1:5" ht="12.75">
      <c r="A76" s="35" t="s">
        <v>56</v>
      </c>
      <c r="E76" s="39" t="s">
        <v>6320</v>
      </c>
    </row>
    <row r="77" spans="1:5" ht="12.75">
      <c r="A77" s="35" t="s">
        <v>57</v>
      </c>
      <c r="E77" s="40" t="s">
        <v>5</v>
      </c>
    </row>
    <row r="78" spans="1:5" ht="12.75">
      <c r="A78" t="s">
        <v>58</v>
      </c>
      <c r="E78" s="39" t="s">
        <v>5</v>
      </c>
    </row>
    <row r="79" spans="1:16" ht="12.75">
      <c r="A79" t="s">
        <v>50</v>
      </c>
      <c s="34" t="s">
        <v>87</v>
      </c>
      <c s="34" t="s">
        <v>6321</v>
      </c>
      <c s="35" t="s">
        <v>5</v>
      </c>
      <c s="6" t="s">
        <v>6322</v>
      </c>
      <c s="36" t="s">
        <v>54</v>
      </c>
      <c s="37">
        <v>2</v>
      </c>
      <c s="36">
        <v>0</v>
      </c>
      <c s="36">
        <f>ROUND(G79*H79,6)</f>
      </c>
      <c r="L79" s="38">
        <v>0</v>
      </c>
      <c s="32">
        <f>ROUND(ROUND(L79,2)*ROUND(G79,3),2)</f>
      </c>
      <c s="36" t="s">
        <v>55</v>
      </c>
      <c>
        <f>(M79*21)/100</f>
      </c>
      <c t="s">
        <v>28</v>
      </c>
    </row>
    <row r="80" spans="1:5" ht="12.75">
      <c r="A80" s="35" t="s">
        <v>56</v>
      </c>
      <c r="E80" s="39" t="s">
        <v>6322</v>
      </c>
    </row>
    <row r="81" spans="1:5" ht="12.75">
      <c r="A81" s="35" t="s">
        <v>57</v>
      </c>
      <c r="E81" s="40" t="s">
        <v>5</v>
      </c>
    </row>
    <row r="82" spans="1:5" ht="12.75">
      <c r="A82" t="s">
        <v>58</v>
      </c>
      <c r="E82" s="39" t="s">
        <v>5</v>
      </c>
    </row>
    <row r="83" spans="1:16" ht="12.75">
      <c r="A83" t="s">
        <v>50</v>
      </c>
      <c s="34" t="s">
        <v>90</v>
      </c>
      <c s="34" t="s">
        <v>6323</v>
      </c>
      <c s="35" t="s">
        <v>5</v>
      </c>
      <c s="6" t="s">
        <v>6324</v>
      </c>
      <c s="36" t="s">
        <v>54</v>
      </c>
      <c s="37">
        <v>1</v>
      </c>
      <c s="36">
        <v>0</v>
      </c>
      <c s="36">
        <f>ROUND(G83*H83,6)</f>
      </c>
      <c r="L83" s="38">
        <v>0</v>
      </c>
      <c s="32">
        <f>ROUND(ROUND(L83,2)*ROUND(G83,3),2)</f>
      </c>
      <c s="36" t="s">
        <v>55</v>
      </c>
      <c>
        <f>(M83*21)/100</f>
      </c>
      <c t="s">
        <v>28</v>
      </c>
    </row>
    <row r="84" spans="1:5" ht="12.75">
      <c r="A84" s="35" t="s">
        <v>56</v>
      </c>
      <c r="E84" s="39" t="s">
        <v>6324</v>
      </c>
    </row>
    <row r="85" spans="1:5" ht="12.75">
      <c r="A85" s="35" t="s">
        <v>57</v>
      </c>
      <c r="E85" s="40" t="s">
        <v>5</v>
      </c>
    </row>
    <row r="86" spans="1:5" ht="12.75">
      <c r="A86" t="s">
        <v>58</v>
      </c>
      <c r="E86" s="39" t="s">
        <v>5</v>
      </c>
    </row>
    <row r="87" spans="1:16" ht="12.75">
      <c r="A87" t="s">
        <v>50</v>
      </c>
      <c s="34" t="s">
        <v>94</v>
      </c>
      <c s="34" t="s">
        <v>6325</v>
      </c>
      <c s="35" t="s">
        <v>5</v>
      </c>
      <c s="6" t="s">
        <v>6326</v>
      </c>
      <c s="36" t="s">
        <v>54</v>
      </c>
      <c s="37">
        <v>2</v>
      </c>
      <c s="36">
        <v>0</v>
      </c>
      <c s="36">
        <f>ROUND(G87*H87,6)</f>
      </c>
      <c r="L87" s="38">
        <v>0</v>
      </c>
      <c s="32">
        <f>ROUND(ROUND(L87,2)*ROUND(G87,3),2)</f>
      </c>
      <c s="36" t="s">
        <v>55</v>
      </c>
      <c>
        <f>(M87*21)/100</f>
      </c>
      <c t="s">
        <v>28</v>
      </c>
    </row>
    <row r="88" spans="1:5" ht="12.75">
      <c r="A88" s="35" t="s">
        <v>56</v>
      </c>
      <c r="E88" s="39" t="s">
        <v>6326</v>
      </c>
    </row>
    <row r="89" spans="1:5" ht="12.75">
      <c r="A89" s="35" t="s">
        <v>57</v>
      </c>
      <c r="E89" s="40" t="s">
        <v>5</v>
      </c>
    </row>
    <row r="90" spans="1:5" ht="12.75">
      <c r="A90" t="s">
        <v>58</v>
      </c>
      <c r="E90" s="39" t="s">
        <v>5</v>
      </c>
    </row>
    <row r="91" spans="1:16" ht="12.75">
      <c r="A91" t="s">
        <v>50</v>
      </c>
      <c s="34" t="s">
        <v>97</v>
      </c>
      <c s="34" t="s">
        <v>6327</v>
      </c>
      <c s="35" t="s">
        <v>5</v>
      </c>
      <c s="6" t="s">
        <v>6328</v>
      </c>
      <c s="36" t="s">
        <v>100</v>
      </c>
      <c s="37">
        <v>1</v>
      </c>
      <c s="36">
        <v>0</v>
      </c>
      <c s="36">
        <f>ROUND(G91*H91,6)</f>
      </c>
      <c r="L91" s="38">
        <v>0</v>
      </c>
      <c s="32">
        <f>ROUND(ROUND(L91,2)*ROUND(G91,3),2)</f>
      </c>
      <c s="36" t="s">
        <v>55</v>
      </c>
      <c>
        <f>(M91*21)/100</f>
      </c>
      <c t="s">
        <v>28</v>
      </c>
    </row>
    <row r="92" spans="1:5" ht="12.75">
      <c r="A92" s="35" t="s">
        <v>56</v>
      </c>
      <c r="E92" s="39" t="s">
        <v>6328</v>
      </c>
    </row>
    <row r="93" spans="1:5" ht="12.75">
      <c r="A93" s="35" t="s">
        <v>57</v>
      </c>
      <c r="E93" s="40" t="s">
        <v>5</v>
      </c>
    </row>
    <row r="94" spans="1:5" ht="12.75">
      <c r="A94" t="s">
        <v>58</v>
      </c>
      <c r="E94" s="39" t="s">
        <v>5</v>
      </c>
    </row>
    <row r="95" spans="1:16" ht="25.5">
      <c r="A95" t="s">
        <v>50</v>
      </c>
      <c s="34" t="s">
        <v>101</v>
      </c>
      <c s="34" t="s">
        <v>6329</v>
      </c>
      <c s="35" t="s">
        <v>5</v>
      </c>
      <c s="6" t="s">
        <v>6330</v>
      </c>
      <c s="36" t="s">
        <v>93</v>
      </c>
      <c s="37">
        <v>60</v>
      </c>
      <c s="36">
        <v>0</v>
      </c>
      <c s="36">
        <f>ROUND(G95*H95,6)</f>
      </c>
      <c r="L95" s="38">
        <v>0</v>
      </c>
      <c s="32">
        <f>ROUND(ROUND(L95,2)*ROUND(G95,3),2)</f>
      </c>
      <c s="36" t="s">
        <v>184</v>
      </c>
      <c>
        <f>(M95*21)/100</f>
      </c>
      <c t="s">
        <v>28</v>
      </c>
    </row>
    <row r="96" spans="1:5" ht="25.5">
      <c r="A96" s="35" t="s">
        <v>56</v>
      </c>
      <c r="E96" s="39" t="s">
        <v>6330</v>
      </c>
    </row>
    <row r="97" spans="1:5" ht="12.75">
      <c r="A97" s="35" t="s">
        <v>57</v>
      </c>
      <c r="E97" s="40" t="s">
        <v>5</v>
      </c>
    </row>
    <row r="98" spans="1:5" ht="12.75">
      <c r="A98" t="s">
        <v>58</v>
      </c>
      <c r="E98" s="39" t="s">
        <v>5</v>
      </c>
    </row>
    <row r="99" spans="1:16" ht="25.5">
      <c r="A99" t="s">
        <v>50</v>
      </c>
      <c s="34" t="s">
        <v>105</v>
      </c>
      <c s="34" t="s">
        <v>6331</v>
      </c>
      <c s="35" t="s">
        <v>5</v>
      </c>
      <c s="6" t="s">
        <v>6332</v>
      </c>
      <c s="36" t="s">
        <v>93</v>
      </c>
      <c s="37">
        <v>60</v>
      </c>
      <c s="36">
        <v>0</v>
      </c>
      <c s="36">
        <f>ROUND(G99*H99,6)</f>
      </c>
      <c r="L99" s="38">
        <v>0</v>
      </c>
      <c s="32">
        <f>ROUND(ROUND(L99,2)*ROUND(G99,3),2)</f>
      </c>
      <c s="36" t="s">
        <v>184</v>
      </c>
      <c>
        <f>(M99*21)/100</f>
      </c>
      <c t="s">
        <v>28</v>
      </c>
    </row>
    <row r="100" spans="1:5" ht="25.5">
      <c r="A100" s="35" t="s">
        <v>56</v>
      </c>
      <c r="E100" s="39" t="s">
        <v>6332</v>
      </c>
    </row>
    <row r="101" spans="1:5" ht="12.75">
      <c r="A101" s="35" t="s">
        <v>57</v>
      </c>
      <c r="E101" s="40" t="s">
        <v>5</v>
      </c>
    </row>
    <row r="102" spans="1:5" ht="12.75">
      <c r="A102" t="s">
        <v>58</v>
      </c>
      <c r="E102" s="39" t="s">
        <v>5</v>
      </c>
    </row>
    <row r="103" spans="1:16" ht="25.5">
      <c r="A103" t="s">
        <v>50</v>
      </c>
      <c s="34" t="s">
        <v>109</v>
      </c>
      <c s="34" t="s">
        <v>6333</v>
      </c>
      <c s="35" t="s">
        <v>5</v>
      </c>
      <c s="6" t="s">
        <v>6334</v>
      </c>
      <c s="36" t="s">
        <v>93</v>
      </c>
      <c s="37">
        <v>24</v>
      </c>
      <c s="36">
        <v>0</v>
      </c>
      <c s="36">
        <f>ROUND(G103*H103,6)</f>
      </c>
      <c r="L103" s="38">
        <v>0</v>
      </c>
      <c s="32">
        <f>ROUND(ROUND(L103,2)*ROUND(G103,3),2)</f>
      </c>
      <c s="36" t="s">
        <v>184</v>
      </c>
      <c>
        <f>(M103*21)/100</f>
      </c>
      <c t="s">
        <v>28</v>
      </c>
    </row>
    <row r="104" spans="1:5" ht="25.5">
      <c r="A104" s="35" t="s">
        <v>56</v>
      </c>
      <c r="E104" s="39" t="s">
        <v>6334</v>
      </c>
    </row>
    <row r="105" spans="1:5" ht="12.75">
      <c r="A105" s="35" t="s">
        <v>57</v>
      </c>
      <c r="E105" s="40" t="s">
        <v>5</v>
      </c>
    </row>
    <row r="106" spans="1:5" ht="12.75">
      <c r="A106" t="s">
        <v>58</v>
      </c>
      <c r="E106" s="39" t="s">
        <v>5</v>
      </c>
    </row>
    <row r="107" spans="1:16" ht="12.75">
      <c r="A107" t="s">
        <v>50</v>
      </c>
      <c s="34" t="s">
        <v>112</v>
      </c>
      <c s="34" t="s">
        <v>5727</v>
      </c>
      <c s="35" t="s">
        <v>5</v>
      </c>
      <c s="6" t="s">
        <v>5728</v>
      </c>
      <c s="36" t="s">
        <v>93</v>
      </c>
      <c s="37">
        <v>24</v>
      </c>
      <c s="36">
        <v>0</v>
      </c>
      <c s="36">
        <f>ROUND(G107*H107,6)</f>
      </c>
      <c r="L107" s="38">
        <v>0</v>
      </c>
      <c s="32">
        <f>ROUND(ROUND(L107,2)*ROUND(G107,3),2)</f>
      </c>
      <c s="36" t="s">
        <v>184</v>
      </c>
      <c>
        <f>(M107*21)/100</f>
      </c>
      <c t="s">
        <v>28</v>
      </c>
    </row>
    <row r="108" spans="1:5" ht="12.75">
      <c r="A108" s="35" t="s">
        <v>56</v>
      </c>
      <c r="E108" s="39" t="s">
        <v>5728</v>
      </c>
    </row>
    <row r="109" spans="1:5" ht="12.75">
      <c r="A109" s="35" t="s">
        <v>57</v>
      </c>
      <c r="E109" s="40" t="s">
        <v>5</v>
      </c>
    </row>
    <row r="110" spans="1:5" ht="12.75">
      <c r="A110" t="s">
        <v>58</v>
      </c>
      <c r="E110" s="39" t="s">
        <v>5</v>
      </c>
    </row>
    <row r="111" spans="1:16" ht="25.5">
      <c r="A111" t="s">
        <v>50</v>
      </c>
      <c s="34" t="s">
        <v>115</v>
      </c>
      <c s="34" t="s">
        <v>6335</v>
      </c>
      <c s="35" t="s">
        <v>5</v>
      </c>
      <c s="6" t="s">
        <v>6336</v>
      </c>
      <c s="36" t="s">
        <v>93</v>
      </c>
      <c s="37">
        <v>18</v>
      </c>
      <c s="36">
        <v>0</v>
      </c>
      <c s="36">
        <f>ROUND(G111*H111,6)</f>
      </c>
      <c r="L111" s="38">
        <v>0</v>
      </c>
      <c s="32">
        <f>ROUND(ROUND(L111,2)*ROUND(G111,3),2)</f>
      </c>
      <c s="36" t="s">
        <v>184</v>
      </c>
      <c>
        <f>(M111*21)/100</f>
      </c>
      <c t="s">
        <v>28</v>
      </c>
    </row>
    <row r="112" spans="1:5" ht="25.5">
      <c r="A112" s="35" t="s">
        <v>56</v>
      </c>
      <c r="E112" s="39" t="s">
        <v>6336</v>
      </c>
    </row>
    <row r="113" spans="1:5" ht="12.75">
      <c r="A113" s="35" t="s">
        <v>57</v>
      </c>
      <c r="E113" s="40" t="s">
        <v>5</v>
      </c>
    </row>
    <row r="114" spans="1:5" ht="12.75">
      <c r="A114" t="s">
        <v>58</v>
      </c>
      <c r="E114" s="39" t="s">
        <v>5</v>
      </c>
    </row>
    <row r="115" spans="1:16" ht="25.5">
      <c r="A115" t="s">
        <v>50</v>
      </c>
      <c s="34" t="s">
        <v>118</v>
      </c>
      <c s="34" t="s">
        <v>6337</v>
      </c>
      <c s="35" t="s">
        <v>5</v>
      </c>
      <c s="6" t="s">
        <v>6338</v>
      </c>
      <c s="36" t="s">
        <v>93</v>
      </c>
      <c s="37">
        <v>18</v>
      </c>
      <c s="36">
        <v>0</v>
      </c>
      <c s="36">
        <f>ROUND(G115*H115,6)</f>
      </c>
      <c r="L115" s="38">
        <v>0</v>
      </c>
      <c s="32">
        <f>ROUND(ROUND(L115,2)*ROUND(G115,3),2)</f>
      </c>
      <c s="36" t="s">
        <v>184</v>
      </c>
      <c>
        <f>(M115*21)/100</f>
      </c>
      <c t="s">
        <v>28</v>
      </c>
    </row>
    <row r="116" spans="1:5" ht="25.5">
      <c r="A116" s="35" t="s">
        <v>56</v>
      </c>
      <c r="E116" s="39" t="s">
        <v>6338</v>
      </c>
    </row>
    <row r="117" spans="1:5" ht="12.75">
      <c r="A117" s="35" t="s">
        <v>57</v>
      </c>
      <c r="E117" s="40" t="s">
        <v>5</v>
      </c>
    </row>
    <row r="118" spans="1:5" ht="12.75">
      <c r="A118" t="s">
        <v>58</v>
      </c>
      <c r="E118" s="39" t="s">
        <v>5</v>
      </c>
    </row>
    <row r="119" spans="1:16" ht="25.5">
      <c r="A119" t="s">
        <v>50</v>
      </c>
      <c s="34" t="s">
        <v>121</v>
      </c>
      <c s="34" t="s">
        <v>6333</v>
      </c>
      <c s="35" t="s">
        <v>51</v>
      </c>
      <c s="6" t="s">
        <v>6334</v>
      </c>
      <c s="36" t="s">
        <v>93</v>
      </c>
      <c s="37">
        <v>18</v>
      </c>
      <c s="36">
        <v>0</v>
      </c>
      <c s="36">
        <f>ROUND(G119*H119,6)</f>
      </c>
      <c r="L119" s="38">
        <v>0</v>
      </c>
      <c s="32">
        <f>ROUND(ROUND(L119,2)*ROUND(G119,3),2)</f>
      </c>
      <c s="36" t="s">
        <v>184</v>
      </c>
      <c>
        <f>(M119*21)/100</f>
      </c>
      <c t="s">
        <v>28</v>
      </c>
    </row>
    <row r="120" spans="1:5" ht="25.5">
      <c r="A120" s="35" t="s">
        <v>56</v>
      </c>
      <c r="E120" s="39" t="s">
        <v>6334</v>
      </c>
    </row>
    <row r="121" spans="1:5" ht="12.75">
      <c r="A121" s="35" t="s">
        <v>57</v>
      </c>
      <c r="E121" s="40" t="s">
        <v>5</v>
      </c>
    </row>
    <row r="122" spans="1:5" ht="12.75">
      <c r="A122" t="s">
        <v>58</v>
      </c>
      <c r="E122" s="39" t="s">
        <v>5</v>
      </c>
    </row>
    <row r="123" spans="1:16" ht="25.5">
      <c r="A123" t="s">
        <v>50</v>
      </c>
      <c s="34" t="s">
        <v>125</v>
      </c>
      <c s="34" t="s">
        <v>6339</v>
      </c>
      <c s="35" t="s">
        <v>5</v>
      </c>
      <c s="6" t="s">
        <v>6340</v>
      </c>
      <c s="36" t="s">
        <v>93</v>
      </c>
      <c s="37">
        <v>18</v>
      </c>
      <c s="36">
        <v>0</v>
      </c>
      <c s="36">
        <f>ROUND(G123*H123,6)</f>
      </c>
      <c r="L123" s="38">
        <v>0</v>
      </c>
      <c s="32">
        <f>ROUND(ROUND(L123,2)*ROUND(G123,3),2)</f>
      </c>
      <c s="36" t="s">
        <v>184</v>
      </c>
      <c>
        <f>(M123*21)/100</f>
      </c>
      <c t="s">
        <v>28</v>
      </c>
    </row>
    <row r="124" spans="1:5" ht="25.5">
      <c r="A124" s="35" t="s">
        <v>56</v>
      </c>
      <c r="E124" s="39" t="s">
        <v>6340</v>
      </c>
    </row>
    <row r="125" spans="1:5" ht="12.75">
      <c r="A125" s="35" t="s">
        <v>57</v>
      </c>
      <c r="E125" s="40" t="s">
        <v>5</v>
      </c>
    </row>
    <row r="126" spans="1:5" ht="12.75">
      <c r="A126" t="s">
        <v>58</v>
      </c>
      <c r="E126" s="39" t="s">
        <v>5</v>
      </c>
    </row>
    <row r="127" spans="1:16" ht="25.5">
      <c r="A127" t="s">
        <v>50</v>
      </c>
      <c s="34" t="s">
        <v>130</v>
      </c>
      <c s="34" t="s">
        <v>6341</v>
      </c>
      <c s="35" t="s">
        <v>5</v>
      </c>
      <c s="6" t="s">
        <v>6342</v>
      </c>
      <c s="36" t="s">
        <v>93</v>
      </c>
      <c s="37">
        <v>496</v>
      </c>
      <c s="36">
        <v>0</v>
      </c>
      <c s="36">
        <f>ROUND(G127*H127,6)</f>
      </c>
      <c r="L127" s="38">
        <v>0</v>
      </c>
      <c s="32">
        <f>ROUND(ROUND(L127,2)*ROUND(G127,3),2)</f>
      </c>
      <c s="36" t="s">
        <v>184</v>
      </c>
      <c>
        <f>(M127*21)/100</f>
      </c>
      <c t="s">
        <v>28</v>
      </c>
    </row>
    <row r="128" spans="1:5" ht="25.5">
      <c r="A128" s="35" t="s">
        <v>56</v>
      </c>
      <c r="E128" s="39" t="s">
        <v>6342</v>
      </c>
    </row>
    <row r="129" spans="1:5" ht="12.75">
      <c r="A129" s="35" t="s">
        <v>57</v>
      </c>
      <c r="E129" s="40" t="s">
        <v>5</v>
      </c>
    </row>
    <row r="130" spans="1:5" ht="12.75">
      <c r="A130" t="s">
        <v>58</v>
      </c>
      <c r="E130" s="39" t="s">
        <v>5</v>
      </c>
    </row>
    <row r="131" spans="1:16" ht="12.75">
      <c r="A131" t="s">
        <v>50</v>
      </c>
      <c s="34" t="s">
        <v>133</v>
      </c>
      <c s="34" t="s">
        <v>6343</v>
      </c>
      <c s="35" t="s">
        <v>5</v>
      </c>
      <c s="6" t="s">
        <v>6344</v>
      </c>
      <c s="36" t="s">
        <v>93</v>
      </c>
      <c s="37">
        <v>496</v>
      </c>
      <c s="36">
        <v>0</v>
      </c>
      <c s="36">
        <f>ROUND(G131*H131,6)</f>
      </c>
      <c r="L131" s="38">
        <v>0</v>
      </c>
      <c s="32">
        <f>ROUND(ROUND(L131,2)*ROUND(G131,3),2)</f>
      </c>
      <c s="36" t="s">
        <v>184</v>
      </c>
      <c>
        <f>(M131*21)/100</f>
      </c>
      <c t="s">
        <v>28</v>
      </c>
    </row>
    <row r="132" spans="1:5" ht="12.75">
      <c r="A132" s="35" t="s">
        <v>56</v>
      </c>
      <c r="E132" s="39" t="s">
        <v>6344</v>
      </c>
    </row>
    <row r="133" spans="1:5" ht="12.75">
      <c r="A133" s="35" t="s">
        <v>57</v>
      </c>
      <c r="E133" s="40" t="s">
        <v>5</v>
      </c>
    </row>
    <row r="134" spans="1:5" ht="12.75">
      <c r="A134" t="s">
        <v>58</v>
      </c>
      <c r="E134" s="39" t="s">
        <v>5</v>
      </c>
    </row>
    <row r="135" spans="1:16" ht="25.5">
      <c r="A135" t="s">
        <v>50</v>
      </c>
      <c s="34" t="s">
        <v>136</v>
      </c>
      <c s="34" t="s">
        <v>5753</v>
      </c>
      <c s="35" t="s">
        <v>5</v>
      </c>
      <c s="6" t="s">
        <v>5754</v>
      </c>
      <c s="36" t="s">
        <v>54</v>
      </c>
      <c s="37">
        <v>1213</v>
      </c>
      <c s="36">
        <v>0</v>
      </c>
      <c s="36">
        <f>ROUND(G135*H135,6)</f>
      </c>
      <c r="L135" s="38">
        <v>0</v>
      </c>
      <c s="32">
        <f>ROUND(ROUND(L135,2)*ROUND(G135,3),2)</f>
      </c>
      <c s="36" t="s">
        <v>184</v>
      </c>
      <c>
        <f>(M135*21)/100</f>
      </c>
      <c t="s">
        <v>28</v>
      </c>
    </row>
    <row r="136" spans="1:5" ht="25.5">
      <c r="A136" s="35" t="s">
        <v>56</v>
      </c>
      <c r="E136" s="39" t="s">
        <v>5754</v>
      </c>
    </row>
    <row r="137" spans="1:5" ht="12.75">
      <c r="A137" s="35" t="s">
        <v>57</v>
      </c>
      <c r="E137" s="40" t="s">
        <v>5</v>
      </c>
    </row>
    <row r="138" spans="1:5" ht="12.75">
      <c r="A138" t="s">
        <v>58</v>
      </c>
      <c r="E138" s="39" t="s">
        <v>5</v>
      </c>
    </row>
    <row r="139" spans="1:16" ht="25.5">
      <c r="A139" t="s">
        <v>50</v>
      </c>
      <c s="34" t="s">
        <v>139</v>
      </c>
      <c s="34" t="s">
        <v>5869</v>
      </c>
      <c s="35" t="s">
        <v>5</v>
      </c>
      <c s="6" t="s">
        <v>5870</v>
      </c>
      <c s="36" t="s">
        <v>54</v>
      </c>
      <c s="37">
        <v>16</v>
      </c>
      <c s="36">
        <v>0</v>
      </c>
      <c s="36">
        <f>ROUND(G139*H139,6)</f>
      </c>
      <c r="L139" s="38">
        <v>0</v>
      </c>
      <c s="32">
        <f>ROUND(ROUND(L139,2)*ROUND(G139,3),2)</f>
      </c>
      <c s="36" t="s">
        <v>184</v>
      </c>
      <c>
        <f>(M139*21)/100</f>
      </c>
      <c t="s">
        <v>28</v>
      </c>
    </row>
    <row r="140" spans="1:5" ht="25.5">
      <c r="A140" s="35" t="s">
        <v>56</v>
      </c>
      <c r="E140" s="39" t="s">
        <v>5870</v>
      </c>
    </row>
    <row r="141" spans="1:5" ht="12.75">
      <c r="A141" s="35" t="s">
        <v>57</v>
      </c>
      <c r="E141" s="40" t="s">
        <v>5</v>
      </c>
    </row>
    <row r="142" spans="1:5" ht="12.75">
      <c r="A142" t="s">
        <v>58</v>
      </c>
      <c r="E142" s="39" t="s">
        <v>5</v>
      </c>
    </row>
    <row r="143" spans="1:16" ht="25.5">
      <c r="A143" t="s">
        <v>50</v>
      </c>
      <c s="34" t="s">
        <v>142</v>
      </c>
      <c s="34" t="s">
        <v>6345</v>
      </c>
      <c s="35" t="s">
        <v>5</v>
      </c>
      <c s="6" t="s">
        <v>6346</v>
      </c>
      <c s="36" t="s">
        <v>54</v>
      </c>
      <c s="37">
        <v>42</v>
      </c>
      <c s="36">
        <v>0</v>
      </c>
      <c s="36">
        <f>ROUND(G143*H143,6)</f>
      </c>
      <c r="L143" s="38">
        <v>0</v>
      </c>
      <c s="32">
        <f>ROUND(ROUND(L143,2)*ROUND(G143,3),2)</f>
      </c>
      <c s="36" t="s">
        <v>184</v>
      </c>
      <c>
        <f>(M143*21)/100</f>
      </c>
      <c t="s">
        <v>28</v>
      </c>
    </row>
    <row r="144" spans="1:5" ht="25.5">
      <c r="A144" s="35" t="s">
        <v>56</v>
      </c>
      <c r="E144" s="39" t="s">
        <v>6346</v>
      </c>
    </row>
    <row r="145" spans="1:5" ht="12.75">
      <c r="A145" s="35" t="s">
        <v>57</v>
      </c>
      <c r="E145" s="40" t="s">
        <v>5</v>
      </c>
    </row>
    <row r="146" spans="1:5" ht="12.75">
      <c r="A146" t="s">
        <v>58</v>
      </c>
      <c r="E146" s="39" t="s">
        <v>5</v>
      </c>
    </row>
    <row r="147" spans="1:16" ht="12.75">
      <c r="A147" t="s">
        <v>50</v>
      </c>
      <c s="34" t="s">
        <v>145</v>
      </c>
      <c s="34" t="s">
        <v>182</v>
      </c>
      <c s="35" t="s">
        <v>5</v>
      </c>
      <c s="6" t="s">
        <v>183</v>
      </c>
      <c s="36" t="s">
        <v>104</v>
      </c>
      <c s="37">
        <v>24</v>
      </c>
      <c s="36">
        <v>0</v>
      </c>
      <c s="36">
        <f>ROUND(G147*H147,6)</f>
      </c>
      <c r="L147" s="38">
        <v>0</v>
      </c>
      <c s="32">
        <f>ROUND(ROUND(L147,2)*ROUND(G147,3),2)</f>
      </c>
      <c s="36" t="s">
        <v>184</v>
      </c>
      <c>
        <f>(M147*21)/100</f>
      </c>
      <c t="s">
        <v>28</v>
      </c>
    </row>
    <row r="148" spans="1:5" ht="12.75">
      <c r="A148" s="35" t="s">
        <v>56</v>
      </c>
      <c r="E148" s="39" t="s">
        <v>183</v>
      </c>
    </row>
    <row r="149" spans="1:5" ht="25.5">
      <c r="A149" s="35" t="s">
        <v>57</v>
      </c>
      <c r="E149" s="40" t="s">
        <v>6347</v>
      </c>
    </row>
    <row r="150" spans="1:5" ht="12.75">
      <c r="A150" t="s">
        <v>58</v>
      </c>
      <c r="E150" s="39" t="s">
        <v>5</v>
      </c>
    </row>
    <row r="151" spans="1:16" ht="25.5">
      <c r="A151" t="s">
        <v>50</v>
      </c>
      <c s="34" t="s">
        <v>148</v>
      </c>
      <c s="34" t="s">
        <v>6147</v>
      </c>
      <c s="35" t="s">
        <v>5</v>
      </c>
      <c s="6" t="s">
        <v>6148</v>
      </c>
      <c s="36" t="s">
        <v>104</v>
      </c>
      <c s="37">
        <v>48</v>
      </c>
      <c s="36">
        <v>0</v>
      </c>
      <c s="36">
        <f>ROUND(G151*H151,6)</f>
      </c>
      <c r="L151" s="38">
        <v>0</v>
      </c>
      <c s="32">
        <f>ROUND(ROUND(L151,2)*ROUND(G151,3),2)</f>
      </c>
      <c s="36" t="s">
        <v>184</v>
      </c>
      <c>
        <f>(M151*21)/100</f>
      </c>
      <c t="s">
        <v>28</v>
      </c>
    </row>
    <row r="152" spans="1:5" ht="25.5">
      <c r="A152" s="35" t="s">
        <v>56</v>
      </c>
      <c r="E152" s="39" t="s">
        <v>6148</v>
      </c>
    </row>
    <row r="153" spans="1:5" ht="63.75">
      <c r="A153" s="35" t="s">
        <v>57</v>
      </c>
      <c r="E153" s="40" t="s">
        <v>6348</v>
      </c>
    </row>
    <row r="154" spans="1:5" ht="12.75">
      <c r="A154" t="s">
        <v>58</v>
      </c>
      <c r="E154" s="39" t="s">
        <v>5</v>
      </c>
    </row>
    <row r="155" spans="1:16" ht="25.5">
      <c r="A155" t="s">
        <v>50</v>
      </c>
      <c s="34" t="s">
        <v>151</v>
      </c>
      <c s="34" t="s">
        <v>6152</v>
      </c>
      <c s="35" t="s">
        <v>5</v>
      </c>
      <c s="6" t="s">
        <v>6153</v>
      </c>
      <c s="36" t="s">
        <v>54</v>
      </c>
      <c s="37">
        <v>1</v>
      </c>
      <c s="36">
        <v>0</v>
      </c>
      <c s="36">
        <f>ROUND(G155*H155,6)</f>
      </c>
      <c r="L155" s="38">
        <v>0</v>
      </c>
      <c s="32">
        <f>ROUND(ROUND(L155,2)*ROUND(G155,3),2)</f>
      </c>
      <c s="36" t="s">
        <v>184</v>
      </c>
      <c>
        <f>(M155*21)/100</f>
      </c>
      <c t="s">
        <v>28</v>
      </c>
    </row>
    <row r="156" spans="1:5" ht="25.5">
      <c r="A156" s="35" t="s">
        <v>56</v>
      </c>
      <c r="E156" s="39" t="s">
        <v>6153</v>
      </c>
    </row>
    <row r="157" spans="1:5" ht="12.75">
      <c r="A157" s="35" t="s">
        <v>57</v>
      </c>
      <c r="E157" s="40" t="s">
        <v>5</v>
      </c>
    </row>
    <row r="158" spans="1:5" ht="12.75">
      <c r="A158" t="s">
        <v>58</v>
      </c>
      <c r="E158" s="39" t="s">
        <v>5</v>
      </c>
    </row>
    <row r="159" spans="1:16" ht="12.75">
      <c r="A159" t="s">
        <v>50</v>
      </c>
      <c s="34" t="s">
        <v>154</v>
      </c>
      <c s="34" t="s">
        <v>6156</v>
      </c>
      <c s="35" t="s">
        <v>5</v>
      </c>
      <c s="6" t="s">
        <v>6349</v>
      </c>
      <c s="36" t="s">
        <v>124</v>
      </c>
      <c s="37">
        <v>1</v>
      </c>
      <c s="36">
        <v>0</v>
      </c>
      <c s="36">
        <f>ROUND(G159*H159,6)</f>
      </c>
      <c r="L159" s="38">
        <v>0</v>
      </c>
      <c s="32">
        <f>ROUND(ROUND(L159,2)*ROUND(G159,3),2)</f>
      </c>
      <c s="36" t="s">
        <v>55</v>
      </c>
      <c>
        <f>(M159*21)/100</f>
      </c>
      <c t="s">
        <v>28</v>
      </c>
    </row>
    <row r="160" spans="1:5" ht="12.75">
      <c r="A160" s="35" t="s">
        <v>56</v>
      </c>
      <c r="E160" s="39" t="s">
        <v>6349</v>
      </c>
    </row>
    <row r="161" spans="1:5" ht="12.75">
      <c r="A161" s="35" t="s">
        <v>57</v>
      </c>
      <c r="E161" s="40" t="s">
        <v>5</v>
      </c>
    </row>
    <row r="162" spans="1:5" ht="12.75">
      <c r="A162" t="s">
        <v>58</v>
      </c>
      <c r="E162" s="39" t="s">
        <v>5</v>
      </c>
    </row>
    <row r="163" spans="1:13" ht="12.75">
      <c r="A163" t="s">
        <v>47</v>
      </c>
      <c r="C163" s="31" t="s">
        <v>6350</v>
      </c>
      <c r="E163" s="33" t="s">
        <v>6351</v>
      </c>
      <c r="J163" s="32">
        <f>0</f>
      </c>
      <c s="32">
        <f>0</f>
      </c>
      <c s="32">
        <f>0+L164+L168+L172+L176+L180+L184+L188+L192+L196+L200+L204+L208</f>
      </c>
      <c s="32">
        <f>0+M164+M168+M172+M176+M180+M184+M188+M192+M196+M200+M204+M208</f>
      </c>
    </row>
    <row r="164" spans="1:16" ht="25.5">
      <c r="A164" t="s">
        <v>50</v>
      </c>
      <c s="34" t="s">
        <v>156</v>
      </c>
      <c s="34" t="s">
        <v>6352</v>
      </c>
      <c s="35" t="s">
        <v>5</v>
      </c>
      <c s="6" t="s">
        <v>6353</v>
      </c>
      <c s="36" t="s">
        <v>93</v>
      </c>
      <c s="37">
        <v>58</v>
      </c>
      <c s="36">
        <v>0</v>
      </c>
      <c s="36">
        <f>ROUND(G164*H164,6)</f>
      </c>
      <c r="L164" s="38">
        <v>0</v>
      </c>
      <c s="32">
        <f>ROUND(ROUND(L164,2)*ROUND(G164,3),2)</f>
      </c>
      <c s="36" t="s">
        <v>184</v>
      </c>
      <c>
        <f>(M164*21)/100</f>
      </c>
      <c t="s">
        <v>28</v>
      </c>
    </row>
    <row r="165" spans="1:5" ht="25.5">
      <c r="A165" s="35" t="s">
        <v>56</v>
      </c>
      <c r="E165" s="39" t="s">
        <v>6353</v>
      </c>
    </row>
    <row r="166" spans="1:5" ht="12.75">
      <c r="A166" s="35" t="s">
        <v>57</v>
      </c>
      <c r="E166" s="40" t="s">
        <v>5</v>
      </c>
    </row>
    <row r="167" spans="1:5" ht="12.75">
      <c r="A167" t="s">
        <v>58</v>
      </c>
      <c r="E167" s="39" t="s">
        <v>5</v>
      </c>
    </row>
    <row r="168" spans="1:16" ht="25.5">
      <c r="A168" t="s">
        <v>50</v>
      </c>
      <c s="34" t="s">
        <v>159</v>
      </c>
      <c s="34" t="s">
        <v>6354</v>
      </c>
      <c s="35" t="s">
        <v>5</v>
      </c>
      <c s="6" t="s">
        <v>6355</v>
      </c>
      <c s="36" t="s">
        <v>93</v>
      </c>
      <c s="37">
        <v>58</v>
      </c>
      <c s="36">
        <v>0</v>
      </c>
      <c s="36">
        <f>ROUND(G168*H168,6)</f>
      </c>
      <c r="L168" s="38">
        <v>0</v>
      </c>
      <c s="32">
        <f>ROUND(ROUND(L168,2)*ROUND(G168,3),2)</f>
      </c>
      <c s="36" t="s">
        <v>184</v>
      </c>
      <c>
        <f>(M168*21)/100</f>
      </c>
      <c t="s">
        <v>28</v>
      </c>
    </row>
    <row r="169" spans="1:5" ht="25.5">
      <c r="A169" s="35" t="s">
        <v>56</v>
      </c>
      <c r="E169" s="39" t="s">
        <v>6355</v>
      </c>
    </row>
    <row r="170" spans="1:5" ht="12.75">
      <c r="A170" s="35" t="s">
        <v>57</v>
      </c>
      <c r="E170" s="40" t="s">
        <v>5</v>
      </c>
    </row>
    <row r="171" spans="1:5" ht="12.75">
      <c r="A171" t="s">
        <v>58</v>
      </c>
      <c r="E171" s="39" t="s">
        <v>5</v>
      </c>
    </row>
    <row r="172" spans="1:16" ht="25.5">
      <c r="A172" t="s">
        <v>50</v>
      </c>
      <c s="34" t="s">
        <v>161</v>
      </c>
      <c s="34" t="s">
        <v>6356</v>
      </c>
      <c s="35" t="s">
        <v>5</v>
      </c>
      <c s="6" t="s">
        <v>6357</v>
      </c>
      <c s="36" t="s">
        <v>93</v>
      </c>
      <c s="37">
        <v>195</v>
      </c>
      <c s="36">
        <v>0</v>
      </c>
      <c s="36">
        <f>ROUND(G172*H172,6)</f>
      </c>
      <c r="L172" s="38">
        <v>0</v>
      </c>
      <c s="32">
        <f>ROUND(ROUND(L172,2)*ROUND(G172,3),2)</f>
      </c>
      <c s="36" t="s">
        <v>184</v>
      </c>
      <c>
        <f>(M172*21)/100</f>
      </c>
      <c t="s">
        <v>28</v>
      </c>
    </row>
    <row r="173" spans="1:5" ht="25.5">
      <c r="A173" s="35" t="s">
        <v>56</v>
      </c>
      <c r="E173" s="39" t="s">
        <v>6357</v>
      </c>
    </row>
    <row r="174" spans="1:5" ht="12.75">
      <c r="A174" s="35" t="s">
        <v>57</v>
      </c>
      <c r="E174" s="40" t="s">
        <v>5</v>
      </c>
    </row>
    <row r="175" spans="1:5" ht="12.75">
      <c r="A175" t="s">
        <v>58</v>
      </c>
      <c r="E175" s="39" t="s">
        <v>5</v>
      </c>
    </row>
    <row r="176" spans="1:16" ht="12.75">
      <c r="A176" t="s">
        <v>50</v>
      </c>
      <c s="34" t="s">
        <v>164</v>
      </c>
      <c s="34" t="s">
        <v>5873</v>
      </c>
      <c s="35" t="s">
        <v>5</v>
      </c>
      <c s="6" t="s">
        <v>5874</v>
      </c>
      <c s="36" t="s">
        <v>93</v>
      </c>
      <c s="37">
        <v>195</v>
      </c>
      <c s="36">
        <v>0</v>
      </c>
      <c s="36">
        <f>ROUND(G176*H176,6)</f>
      </c>
      <c r="L176" s="38">
        <v>0</v>
      </c>
      <c s="32">
        <f>ROUND(ROUND(L176,2)*ROUND(G176,3),2)</f>
      </c>
      <c s="36" t="s">
        <v>184</v>
      </c>
      <c>
        <f>(M176*21)/100</f>
      </c>
      <c t="s">
        <v>28</v>
      </c>
    </row>
    <row r="177" spans="1:5" ht="12.75">
      <c r="A177" s="35" t="s">
        <v>56</v>
      </c>
      <c r="E177" s="39" t="s">
        <v>5874</v>
      </c>
    </row>
    <row r="178" spans="1:5" ht="12.75">
      <c r="A178" s="35" t="s">
        <v>57</v>
      </c>
      <c r="E178" s="40" t="s">
        <v>5</v>
      </c>
    </row>
    <row r="179" spans="1:5" ht="12.75">
      <c r="A179" t="s">
        <v>58</v>
      </c>
      <c r="E179" s="39" t="s">
        <v>5</v>
      </c>
    </row>
    <row r="180" spans="1:16" ht="12.75">
      <c r="A180" t="s">
        <v>50</v>
      </c>
      <c s="34" t="s">
        <v>166</v>
      </c>
      <c s="34" t="s">
        <v>6358</v>
      </c>
      <c s="35" t="s">
        <v>5</v>
      </c>
      <c s="6" t="s">
        <v>6359</v>
      </c>
      <c s="36" t="s">
        <v>54</v>
      </c>
      <c s="37">
        <v>5</v>
      </c>
      <c s="36">
        <v>0</v>
      </c>
      <c s="36">
        <f>ROUND(G180*H180,6)</f>
      </c>
      <c r="L180" s="38">
        <v>0</v>
      </c>
      <c s="32">
        <f>ROUND(ROUND(L180,2)*ROUND(G180,3),2)</f>
      </c>
      <c s="36" t="s">
        <v>55</v>
      </c>
      <c>
        <f>(M180*21)/100</f>
      </c>
      <c t="s">
        <v>28</v>
      </c>
    </row>
    <row r="181" spans="1:5" ht="12.75">
      <c r="A181" s="35" t="s">
        <v>56</v>
      </c>
      <c r="E181" s="39" t="s">
        <v>6359</v>
      </c>
    </row>
    <row r="182" spans="1:5" ht="12.75">
      <c r="A182" s="35" t="s">
        <v>57</v>
      </c>
      <c r="E182" s="40" t="s">
        <v>5</v>
      </c>
    </row>
    <row r="183" spans="1:5" ht="12.75">
      <c r="A183" t="s">
        <v>58</v>
      </c>
      <c r="E183" s="39" t="s">
        <v>5</v>
      </c>
    </row>
    <row r="184" spans="1:16" ht="25.5">
      <c r="A184" t="s">
        <v>50</v>
      </c>
      <c s="34" t="s">
        <v>169</v>
      </c>
      <c s="34" t="s">
        <v>5855</v>
      </c>
      <c s="35" t="s">
        <v>5</v>
      </c>
      <c s="6" t="s">
        <v>5856</v>
      </c>
      <c s="36" t="s">
        <v>54</v>
      </c>
      <c s="37">
        <v>6</v>
      </c>
      <c s="36">
        <v>0</v>
      </c>
      <c s="36">
        <f>ROUND(G184*H184,6)</f>
      </c>
      <c r="L184" s="38">
        <v>0</v>
      </c>
      <c s="32">
        <f>ROUND(ROUND(L184,2)*ROUND(G184,3),2)</f>
      </c>
      <c s="36" t="s">
        <v>184</v>
      </c>
      <c>
        <f>(M184*21)/100</f>
      </c>
      <c t="s">
        <v>28</v>
      </c>
    </row>
    <row r="185" spans="1:5" ht="25.5">
      <c r="A185" s="35" t="s">
        <v>56</v>
      </c>
      <c r="E185" s="39" t="s">
        <v>5856</v>
      </c>
    </row>
    <row r="186" spans="1:5" ht="12.75">
      <c r="A186" s="35" t="s">
        <v>57</v>
      </c>
      <c r="E186" s="40" t="s">
        <v>5</v>
      </c>
    </row>
    <row r="187" spans="1:5" ht="12.75">
      <c r="A187" t="s">
        <v>58</v>
      </c>
      <c r="E187" s="39" t="s">
        <v>5</v>
      </c>
    </row>
    <row r="188" spans="1:16" ht="25.5">
      <c r="A188" t="s">
        <v>50</v>
      </c>
      <c s="34" t="s">
        <v>172</v>
      </c>
      <c s="34" t="s">
        <v>5857</v>
      </c>
      <c s="35" t="s">
        <v>5</v>
      </c>
      <c s="6" t="s">
        <v>5858</v>
      </c>
      <c s="36" t="s">
        <v>54</v>
      </c>
      <c s="37">
        <v>24</v>
      </c>
      <c s="36">
        <v>0</v>
      </c>
      <c s="36">
        <f>ROUND(G188*H188,6)</f>
      </c>
      <c r="L188" s="38">
        <v>0</v>
      </c>
      <c s="32">
        <f>ROUND(ROUND(L188,2)*ROUND(G188,3),2)</f>
      </c>
      <c s="36" t="s">
        <v>184</v>
      </c>
      <c>
        <f>(M188*21)/100</f>
      </c>
      <c t="s">
        <v>28</v>
      </c>
    </row>
    <row r="189" spans="1:5" ht="25.5">
      <c r="A189" s="35" t="s">
        <v>56</v>
      </c>
      <c r="E189" s="39" t="s">
        <v>5858</v>
      </c>
    </row>
    <row r="190" spans="1:5" ht="12.75">
      <c r="A190" s="35" t="s">
        <v>57</v>
      </c>
      <c r="E190" s="40" t="s">
        <v>5</v>
      </c>
    </row>
    <row r="191" spans="1:5" ht="12.75">
      <c r="A191" t="s">
        <v>58</v>
      </c>
      <c r="E191" s="39" t="s">
        <v>5</v>
      </c>
    </row>
    <row r="192" spans="1:16" ht="12.75">
      <c r="A192" t="s">
        <v>50</v>
      </c>
      <c s="34" t="s">
        <v>175</v>
      </c>
      <c s="34" t="s">
        <v>6360</v>
      </c>
      <c s="35" t="s">
        <v>5</v>
      </c>
      <c s="6" t="s">
        <v>6361</v>
      </c>
      <c s="36" t="s">
        <v>54</v>
      </c>
      <c s="37">
        <v>5</v>
      </c>
      <c s="36">
        <v>0</v>
      </c>
      <c s="36">
        <f>ROUND(G192*H192,6)</f>
      </c>
      <c r="L192" s="38">
        <v>0</v>
      </c>
      <c s="32">
        <f>ROUND(ROUND(L192,2)*ROUND(G192,3),2)</f>
      </c>
      <c s="36" t="s">
        <v>55</v>
      </c>
      <c>
        <f>(M192*21)/100</f>
      </c>
      <c t="s">
        <v>28</v>
      </c>
    </row>
    <row r="193" spans="1:5" ht="12.75">
      <c r="A193" s="35" t="s">
        <v>56</v>
      </c>
      <c r="E193" s="39" t="s">
        <v>6361</v>
      </c>
    </row>
    <row r="194" spans="1:5" ht="12.75">
      <c r="A194" s="35" t="s">
        <v>57</v>
      </c>
      <c r="E194" s="40" t="s">
        <v>5</v>
      </c>
    </row>
    <row r="195" spans="1:5" ht="12.75">
      <c r="A195" t="s">
        <v>58</v>
      </c>
      <c r="E195" s="39" t="s">
        <v>5</v>
      </c>
    </row>
    <row r="196" spans="1:16" ht="12.75">
      <c r="A196" t="s">
        <v>50</v>
      </c>
      <c s="34" t="s">
        <v>177</v>
      </c>
      <c s="34" t="s">
        <v>6362</v>
      </c>
      <c s="35" t="s">
        <v>5</v>
      </c>
      <c s="6" t="s">
        <v>6363</v>
      </c>
      <c s="36" t="s">
        <v>124</v>
      </c>
      <c s="37">
        <v>1</v>
      </c>
      <c s="36">
        <v>0</v>
      </c>
      <c s="36">
        <f>ROUND(G196*H196,6)</f>
      </c>
      <c r="L196" s="38">
        <v>0</v>
      </c>
      <c s="32">
        <f>ROUND(ROUND(L196,2)*ROUND(G196,3),2)</f>
      </c>
      <c s="36" t="s">
        <v>55</v>
      </c>
      <c>
        <f>(M196*21)/100</f>
      </c>
      <c t="s">
        <v>28</v>
      </c>
    </row>
    <row r="197" spans="1:5" ht="12.75">
      <c r="A197" s="35" t="s">
        <v>56</v>
      </c>
      <c r="E197" s="39" t="s">
        <v>6363</v>
      </c>
    </row>
    <row r="198" spans="1:5" ht="12.75">
      <c r="A198" s="35" t="s">
        <v>57</v>
      </c>
      <c r="E198" s="40" t="s">
        <v>5</v>
      </c>
    </row>
    <row r="199" spans="1:5" ht="12.75">
      <c r="A199" t="s">
        <v>58</v>
      </c>
      <c r="E199" s="39" t="s">
        <v>5</v>
      </c>
    </row>
    <row r="200" spans="1:16" ht="12.75">
      <c r="A200" t="s">
        <v>50</v>
      </c>
      <c s="34" t="s">
        <v>181</v>
      </c>
      <c s="34" t="s">
        <v>182</v>
      </c>
      <c s="35" t="s">
        <v>5</v>
      </c>
      <c s="6" t="s">
        <v>183</v>
      </c>
      <c s="36" t="s">
        <v>104</v>
      </c>
      <c s="37">
        <v>12</v>
      </c>
      <c s="36">
        <v>0</v>
      </c>
      <c s="36">
        <f>ROUND(G200*H200,6)</f>
      </c>
      <c r="L200" s="38">
        <v>0</v>
      </c>
      <c s="32">
        <f>ROUND(ROUND(L200,2)*ROUND(G200,3),2)</f>
      </c>
      <c s="36" t="s">
        <v>184</v>
      </c>
      <c>
        <f>(M200*21)/100</f>
      </c>
      <c t="s">
        <v>28</v>
      </c>
    </row>
    <row r="201" spans="1:5" ht="12.75">
      <c r="A201" s="35" t="s">
        <v>56</v>
      </c>
      <c r="E201" s="39" t="s">
        <v>183</v>
      </c>
    </row>
    <row r="202" spans="1:5" ht="25.5">
      <c r="A202" s="35" t="s">
        <v>57</v>
      </c>
      <c r="E202" s="40" t="s">
        <v>6364</v>
      </c>
    </row>
    <row r="203" spans="1:5" ht="12.75">
      <c r="A203" t="s">
        <v>58</v>
      </c>
      <c r="E203" s="39" t="s">
        <v>5</v>
      </c>
    </row>
    <row r="204" spans="1:16" ht="25.5">
      <c r="A204" t="s">
        <v>50</v>
      </c>
      <c s="34" t="s">
        <v>299</v>
      </c>
      <c s="34" t="s">
        <v>6147</v>
      </c>
      <c s="35" t="s">
        <v>5</v>
      </c>
      <c s="6" t="s">
        <v>6148</v>
      </c>
      <c s="36" t="s">
        <v>104</v>
      </c>
      <c s="37">
        <v>18</v>
      </c>
      <c s="36">
        <v>0</v>
      </c>
      <c s="36">
        <f>ROUND(G204*H204,6)</f>
      </c>
      <c r="L204" s="38">
        <v>0</v>
      </c>
      <c s="32">
        <f>ROUND(ROUND(L204,2)*ROUND(G204,3),2)</f>
      </c>
      <c s="36" t="s">
        <v>184</v>
      </c>
      <c>
        <f>(M204*21)/100</f>
      </c>
      <c t="s">
        <v>28</v>
      </c>
    </row>
    <row r="205" spans="1:5" ht="25.5">
      <c r="A205" s="35" t="s">
        <v>56</v>
      </c>
      <c r="E205" s="39" t="s">
        <v>6148</v>
      </c>
    </row>
    <row r="206" spans="1:5" ht="51">
      <c r="A206" s="35" t="s">
        <v>57</v>
      </c>
      <c r="E206" s="40" t="s">
        <v>6365</v>
      </c>
    </row>
    <row r="207" spans="1:5" ht="12.75">
      <c r="A207" t="s">
        <v>58</v>
      </c>
      <c r="E207" s="39" t="s">
        <v>5</v>
      </c>
    </row>
    <row r="208" spans="1:16" ht="25.5">
      <c r="A208" t="s">
        <v>50</v>
      </c>
      <c s="34" t="s">
        <v>302</v>
      </c>
      <c s="34" t="s">
        <v>6366</v>
      </c>
      <c s="35" t="s">
        <v>5</v>
      </c>
      <c s="6" t="s">
        <v>6367</v>
      </c>
      <c s="36" t="s">
        <v>54</v>
      </c>
      <c s="37">
        <v>1</v>
      </c>
      <c s="36">
        <v>0</v>
      </c>
      <c s="36">
        <f>ROUND(G208*H208,6)</f>
      </c>
      <c r="L208" s="38">
        <v>0</v>
      </c>
      <c s="32">
        <f>ROUND(ROUND(L208,2)*ROUND(G208,3),2)</f>
      </c>
      <c s="36" t="s">
        <v>184</v>
      </c>
      <c>
        <f>(M208*21)/100</f>
      </c>
      <c t="s">
        <v>28</v>
      </c>
    </row>
    <row r="209" spans="1:5" ht="25.5">
      <c r="A209" s="35" t="s">
        <v>56</v>
      </c>
      <c r="E209" s="39" t="s">
        <v>6367</v>
      </c>
    </row>
    <row r="210" spans="1:5" ht="12.75">
      <c r="A210" s="35" t="s">
        <v>57</v>
      </c>
      <c r="E210" s="40" t="s">
        <v>5</v>
      </c>
    </row>
    <row r="211" spans="1:5" ht="12.75">
      <c r="A211" t="s">
        <v>58</v>
      </c>
      <c r="E211" s="39" t="s">
        <v>5</v>
      </c>
    </row>
    <row r="212" spans="1:13" ht="12.75">
      <c r="A212" t="s">
        <v>47</v>
      </c>
      <c r="C212" s="31" t="s">
        <v>6368</v>
      </c>
      <c r="E212" s="33" t="s">
        <v>6369</v>
      </c>
      <c r="J212" s="32">
        <f>0</f>
      </c>
      <c s="32">
        <f>0</f>
      </c>
      <c s="32">
        <f>0+L213+L217+L221+L225+L229+L233+L237+L241+L245+L249+L253+L257+L261+L265+L269+L273+L277+L281+L285+L289+L293+L297</f>
      </c>
      <c s="32">
        <f>0+M213+M217+M221+M225+M229+M233+M237+M241+M245+M249+M253+M257+M261+M265+M269+M273+M277+M281+M285+M289+M293+M297</f>
      </c>
    </row>
    <row r="213" spans="1:16" ht="25.5">
      <c r="A213" t="s">
        <v>50</v>
      </c>
      <c s="34" t="s">
        <v>305</v>
      </c>
      <c s="34" t="s">
        <v>6370</v>
      </c>
      <c s="35" t="s">
        <v>5</v>
      </c>
      <c s="6" t="s">
        <v>6371</v>
      </c>
      <c s="36" t="s">
        <v>93</v>
      </c>
      <c s="37">
        <v>12</v>
      </c>
      <c s="36">
        <v>0</v>
      </c>
      <c s="36">
        <f>ROUND(G213*H213,6)</f>
      </c>
      <c r="L213" s="38">
        <v>0</v>
      </c>
      <c s="32">
        <f>ROUND(ROUND(L213,2)*ROUND(G213,3),2)</f>
      </c>
      <c s="36" t="s">
        <v>184</v>
      </c>
      <c>
        <f>(M213*21)/100</f>
      </c>
      <c t="s">
        <v>28</v>
      </c>
    </row>
    <row r="214" spans="1:5" ht="25.5">
      <c r="A214" s="35" t="s">
        <v>56</v>
      </c>
      <c r="E214" s="39" t="s">
        <v>6371</v>
      </c>
    </row>
    <row r="215" spans="1:5" ht="12.75">
      <c r="A215" s="35" t="s">
        <v>57</v>
      </c>
      <c r="E215" s="40" t="s">
        <v>5</v>
      </c>
    </row>
    <row r="216" spans="1:5" ht="12.75">
      <c r="A216" t="s">
        <v>58</v>
      </c>
      <c r="E216" s="39" t="s">
        <v>5</v>
      </c>
    </row>
    <row r="217" spans="1:16" ht="25.5">
      <c r="A217" t="s">
        <v>50</v>
      </c>
      <c s="34" t="s">
        <v>308</v>
      </c>
      <c s="34" t="s">
        <v>6331</v>
      </c>
      <c s="35" t="s">
        <v>5</v>
      </c>
      <c s="6" t="s">
        <v>6332</v>
      </c>
      <c s="36" t="s">
        <v>93</v>
      </c>
      <c s="37">
        <v>12</v>
      </c>
      <c s="36">
        <v>0</v>
      </c>
      <c s="36">
        <f>ROUND(G217*H217,6)</f>
      </c>
      <c r="L217" s="38">
        <v>0</v>
      </c>
      <c s="32">
        <f>ROUND(ROUND(L217,2)*ROUND(G217,3),2)</f>
      </c>
      <c s="36" t="s">
        <v>184</v>
      </c>
      <c>
        <f>(M217*21)/100</f>
      </c>
      <c t="s">
        <v>28</v>
      </c>
    </row>
    <row r="218" spans="1:5" ht="25.5">
      <c r="A218" s="35" t="s">
        <v>56</v>
      </c>
      <c r="E218" s="39" t="s">
        <v>6332</v>
      </c>
    </row>
    <row r="219" spans="1:5" ht="12.75">
      <c r="A219" s="35" t="s">
        <v>57</v>
      </c>
      <c r="E219" s="40" t="s">
        <v>5</v>
      </c>
    </row>
    <row r="220" spans="1:5" ht="12.75">
      <c r="A220" t="s">
        <v>58</v>
      </c>
      <c r="E220" s="39" t="s">
        <v>5</v>
      </c>
    </row>
    <row r="221" spans="1:16" ht="25.5">
      <c r="A221" t="s">
        <v>50</v>
      </c>
      <c s="34" t="s">
        <v>311</v>
      </c>
      <c s="34" t="s">
        <v>6352</v>
      </c>
      <c s="35" t="s">
        <v>5</v>
      </c>
      <c s="6" t="s">
        <v>6353</v>
      </c>
      <c s="36" t="s">
        <v>93</v>
      </c>
      <c s="37">
        <v>75</v>
      </c>
      <c s="36">
        <v>0</v>
      </c>
      <c s="36">
        <f>ROUND(G221*H221,6)</f>
      </c>
      <c r="L221" s="38">
        <v>0</v>
      </c>
      <c s="32">
        <f>ROUND(ROUND(L221,2)*ROUND(G221,3),2)</f>
      </c>
      <c s="36" t="s">
        <v>184</v>
      </c>
      <c>
        <f>(M221*21)/100</f>
      </c>
      <c t="s">
        <v>28</v>
      </c>
    </row>
    <row r="222" spans="1:5" ht="25.5">
      <c r="A222" s="35" t="s">
        <v>56</v>
      </c>
      <c r="E222" s="39" t="s">
        <v>6353</v>
      </c>
    </row>
    <row r="223" spans="1:5" ht="12.75">
      <c r="A223" s="35" t="s">
        <v>57</v>
      </c>
      <c r="E223" s="40" t="s">
        <v>5</v>
      </c>
    </row>
    <row r="224" spans="1:5" ht="12.75">
      <c r="A224" t="s">
        <v>58</v>
      </c>
      <c r="E224" s="39" t="s">
        <v>5</v>
      </c>
    </row>
    <row r="225" spans="1:16" ht="25.5">
      <c r="A225" t="s">
        <v>50</v>
      </c>
      <c s="34" t="s">
        <v>314</v>
      </c>
      <c s="34" t="s">
        <v>6354</v>
      </c>
      <c s="35" t="s">
        <v>5</v>
      </c>
      <c s="6" t="s">
        <v>6355</v>
      </c>
      <c s="36" t="s">
        <v>93</v>
      </c>
      <c s="37">
        <v>75</v>
      </c>
      <c s="36">
        <v>0</v>
      </c>
      <c s="36">
        <f>ROUND(G225*H225,6)</f>
      </c>
      <c r="L225" s="38">
        <v>0</v>
      </c>
      <c s="32">
        <f>ROUND(ROUND(L225,2)*ROUND(G225,3),2)</f>
      </c>
      <c s="36" t="s">
        <v>184</v>
      </c>
      <c>
        <f>(M225*21)/100</f>
      </c>
      <c t="s">
        <v>28</v>
      </c>
    </row>
    <row r="226" spans="1:5" ht="25.5">
      <c r="A226" s="35" t="s">
        <v>56</v>
      </c>
      <c r="E226" s="39" t="s">
        <v>6355</v>
      </c>
    </row>
    <row r="227" spans="1:5" ht="12.75">
      <c r="A227" s="35" t="s">
        <v>57</v>
      </c>
      <c r="E227" s="40" t="s">
        <v>5</v>
      </c>
    </row>
    <row r="228" spans="1:5" ht="12.75">
      <c r="A228" t="s">
        <v>58</v>
      </c>
      <c r="E228" s="39" t="s">
        <v>5</v>
      </c>
    </row>
    <row r="229" spans="1:16" ht="25.5">
      <c r="A229" t="s">
        <v>50</v>
      </c>
      <c s="34" t="s">
        <v>317</v>
      </c>
      <c s="34" t="s">
        <v>6356</v>
      </c>
      <c s="35" t="s">
        <v>5</v>
      </c>
      <c s="6" t="s">
        <v>6357</v>
      </c>
      <c s="36" t="s">
        <v>93</v>
      </c>
      <c s="37">
        <v>25</v>
      </c>
      <c s="36">
        <v>0</v>
      </c>
      <c s="36">
        <f>ROUND(G229*H229,6)</f>
      </c>
      <c r="L229" s="38">
        <v>0</v>
      </c>
      <c s="32">
        <f>ROUND(ROUND(L229,2)*ROUND(G229,3),2)</f>
      </c>
      <c s="36" t="s">
        <v>184</v>
      </c>
      <c>
        <f>(M229*21)/100</f>
      </c>
      <c t="s">
        <v>28</v>
      </c>
    </row>
    <row r="230" spans="1:5" ht="25.5">
      <c r="A230" s="35" t="s">
        <v>56</v>
      </c>
      <c r="E230" s="39" t="s">
        <v>6357</v>
      </c>
    </row>
    <row r="231" spans="1:5" ht="12.75">
      <c r="A231" s="35" t="s">
        <v>57</v>
      </c>
      <c r="E231" s="40" t="s">
        <v>5</v>
      </c>
    </row>
    <row r="232" spans="1:5" ht="12.75">
      <c r="A232" t="s">
        <v>58</v>
      </c>
      <c r="E232" s="39" t="s">
        <v>5</v>
      </c>
    </row>
    <row r="233" spans="1:16" ht="12.75">
      <c r="A233" t="s">
        <v>50</v>
      </c>
      <c s="34" t="s">
        <v>320</v>
      </c>
      <c s="34" t="s">
        <v>5723</v>
      </c>
      <c s="35" t="s">
        <v>5</v>
      </c>
      <c s="6" t="s">
        <v>5724</v>
      </c>
      <c s="36" t="s">
        <v>93</v>
      </c>
      <c s="37">
        <v>25</v>
      </c>
      <c s="36">
        <v>0</v>
      </c>
      <c s="36">
        <f>ROUND(G233*H233,6)</f>
      </c>
      <c r="L233" s="38">
        <v>0</v>
      </c>
      <c s="32">
        <f>ROUND(ROUND(L233,2)*ROUND(G233,3),2)</f>
      </c>
      <c s="36" t="s">
        <v>184</v>
      </c>
      <c>
        <f>(M233*21)/100</f>
      </c>
      <c t="s">
        <v>28</v>
      </c>
    </row>
    <row r="234" spans="1:5" ht="12.75">
      <c r="A234" s="35" t="s">
        <v>56</v>
      </c>
      <c r="E234" s="39" t="s">
        <v>5724</v>
      </c>
    </row>
    <row r="235" spans="1:5" ht="12.75">
      <c r="A235" s="35" t="s">
        <v>57</v>
      </c>
      <c r="E235" s="40" t="s">
        <v>5</v>
      </c>
    </row>
    <row r="236" spans="1:5" ht="12.75">
      <c r="A236" t="s">
        <v>58</v>
      </c>
      <c r="E236" s="39" t="s">
        <v>5</v>
      </c>
    </row>
    <row r="237" spans="1:16" ht="25.5">
      <c r="A237" t="s">
        <v>50</v>
      </c>
      <c s="34" t="s">
        <v>323</v>
      </c>
      <c s="34" t="s">
        <v>6372</v>
      </c>
      <c s="35" t="s">
        <v>5</v>
      </c>
      <c s="6" t="s">
        <v>6373</v>
      </c>
      <c s="36" t="s">
        <v>93</v>
      </c>
      <c s="37">
        <v>10</v>
      </c>
      <c s="36">
        <v>0</v>
      </c>
      <c s="36">
        <f>ROUND(G237*H237,6)</f>
      </c>
      <c r="L237" s="38">
        <v>0</v>
      </c>
      <c s="32">
        <f>ROUND(ROUND(L237,2)*ROUND(G237,3),2)</f>
      </c>
      <c s="36" t="s">
        <v>184</v>
      </c>
      <c>
        <f>(M237*21)/100</f>
      </c>
      <c t="s">
        <v>28</v>
      </c>
    </row>
    <row r="238" spans="1:5" ht="25.5">
      <c r="A238" s="35" t="s">
        <v>56</v>
      </c>
      <c r="E238" s="39" t="s">
        <v>6373</v>
      </c>
    </row>
    <row r="239" spans="1:5" ht="12.75">
      <c r="A239" s="35" t="s">
        <v>57</v>
      </c>
      <c r="E239" s="40" t="s">
        <v>5</v>
      </c>
    </row>
    <row r="240" spans="1:5" ht="12.75">
      <c r="A240" t="s">
        <v>58</v>
      </c>
      <c r="E240" s="39" t="s">
        <v>5</v>
      </c>
    </row>
    <row r="241" spans="1:16" ht="12.75">
      <c r="A241" t="s">
        <v>50</v>
      </c>
      <c s="34" t="s">
        <v>326</v>
      </c>
      <c s="34" t="s">
        <v>6374</v>
      </c>
      <c s="35" t="s">
        <v>5</v>
      </c>
      <c s="6" t="s">
        <v>6375</v>
      </c>
      <c s="36" t="s">
        <v>93</v>
      </c>
      <c s="37">
        <v>10</v>
      </c>
      <c s="36">
        <v>0</v>
      </c>
      <c s="36">
        <f>ROUND(G241*H241,6)</f>
      </c>
      <c r="L241" s="38">
        <v>0</v>
      </c>
      <c s="32">
        <f>ROUND(ROUND(L241,2)*ROUND(G241,3),2)</f>
      </c>
      <c s="36" t="s">
        <v>184</v>
      </c>
      <c>
        <f>(M241*21)/100</f>
      </c>
      <c t="s">
        <v>28</v>
      </c>
    </row>
    <row r="242" spans="1:5" ht="12.75">
      <c r="A242" s="35" t="s">
        <v>56</v>
      </c>
      <c r="E242" s="39" t="s">
        <v>6375</v>
      </c>
    </row>
    <row r="243" spans="1:5" ht="12.75">
      <c r="A243" s="35" t="s">
        <v>57</v>
      </c>
      <c r="E243" s="40" t="s">
        <v>5</v>
      </c>
    </row>
    <row r="244" spans="1:5" ht="12.75">
      <c r="A244" t="s">
        <v>58</v>
      </c>
      <c r="E244" s="39" t="s">
        <v>5</v>
      </c>
    </row>
    <row r="245" spans="1:16" ht="25.5">
      <c r="A245" t="s">
        <v>50</v>
      </c>
      <c s="34" t="s">
        <v>329</v>
      </c>
      <c s="34" t="s">
        <v>6376</v>
      </c>
      <c s="35" t="s">
        <v>5</v>
      </c>
      <c s="6" t="s">
        <v>6377</v>
      </c>
      <c s="36" t="s">
        <v>93</v>
      </c>
      <c s="37">
        <v>65</v>
      </c>
      <c s="36">
        <v>0</v>
      </c>
      <c s="36">
        <f>ROUND(G245*H245,6)</f>
      </c>
      <c r="L245" s="38">
        <v>0</v>
      </c>
      <c s="32">
        <f>ROUND(ROUND(L245,2)*ROUND(G245,3),2)</f>
      </c>
      <c s="36" t="s">
        <v>184</v>
      </c>
      <c>
        <f>(M245*21)/100</f>
      </c>
      <c t="s">
        <v>28</v>
      </c>
    </row>
    <row r="246" spans="1:5" ht="25.5">
      <c r="A246" s="35" t="s">
        <v>56</v>
      </c>
      <c r="E246" s="39" t="s">
        <v>6377</v>
      </c>
    </row>
    <row r="247" spans="1:5" ht="12.75">
      <c r="A247" s="35" t="s">
        <v>57</v>
      </c>
      <c r="E247" s="40" t="s">
        <v>5</v>
      </c>
    </row>
    <row r="248" spans="1:5" ht="12.75">
      <c r="A248" t="s">
        <v>58</v>
      </c>
      <c r="E248" s="39" t="s">
        <v>5</v>
      </c>
    </row>
    <row r="249" spans="1:16" ht="25.5">
      <c r="A249" t="s">
        <v>50</v>
      </c>
      <c s="34" t="s">
        <v>332</v>
      </c>
      <c s="34" t="s">
        <v>6378</v>
      </c>
      <c s="35" t="s">
        <v>5</v>
      </c>
      <c s="6" t="s">
        <v>6379</v>
      </c>
      <c s="36" t="s">
        <v>93</v>
      </c>
      <c s="37">
        <v>65</v>
      </c>
      <c s="36">
        <v>0</v>
      </c>
      <c s="36">
        <f>ROUND(G249*H249,6)</f>
      </c>
      <c r="L249" s="38">
        <v>0</v>
      </c>
      <c s="32">
        <f>ROUND(ROUND(L249,2)*ROUND(G249,3),2)</f>
      </c>
      <c s="36" t="s">
        <v>184</v>
      </c>
      <c>
        <f>(M249*21)/100</f>
      </c>
      <c t="s">
        <v>28</v>
      </c>
    </row>
    <row r="250" spans="1:5" ht="25.5">
      <c r="A250" s="35" t="s">
        <v>56</v>
      </c>
      <c r="E250" s="39" t="s">
        <v>6379</v>
      </c>
    </row>
    <row r="251" spans="1:5" ht="12.75">
      <c r="A251" s="35" t="s">
        <v>57</v>
      </c>
      <c r="E251" s="40" t="s">
        <v>5</v>
      </c>
    </row>
    <row r="252" spans="1:5" ht="12.75">
      <c r="A252" t="s">
        <v>58</v>
      </c>
      <c r="E252" s="39" t="s">
        <v>5</v>
      </c>
    </row>
    <row r="253" spans="1:16" ht="25.5">
      <c r="A253" t="s">
        <v>50</v>
      </c>
      <c s="34" t="s">
        <v>334</v>
      </c>
      <c s="34" t="s">
        <v>6376</v>
      </c>
      <c s="35" t="s">
        <v>51</v>
      </c>
      <c s="6" t="s">
        <v>6377</v>
      </c>
      <c s="36" t="s">
        <v>93</v>
      </c>
      <c s="37">
        <v>55</v>
      </c>
      <c s="36">
        <v>0</v>
      </c>
      <c s="36">
        <f>ROUND(G253*H253,6)</f>
      </c>
      <c r="L253" s="38">
        <v>0</v>
      </c>
      <c s="32">
        <f>ROUND(ROUND(L253,2)*ROUND(G253,3),2)</f>
      </c>
      <c s="36" t="s">
        <v>184</v>
      </c>
      <c>
        <f>(M253*21)/100</f>
      </c>
      <c t="s">
        <v>28</v>
      </c>
    </row>
    <row r="254" spans="1:5" ht="25.5">
      <c r="A254" s="35" t="s">
        <v>56</v>
      </c>
      <c r="E254" s="39" t="s">
        <v>6377</v>
      </c>
    </row>
    <row r="255" spans="1:5" ht="12.75">
      <c r="A255" s="35" t="s">
        <v>57</v>
      </c>
      <c r="E255" s="40" t="s">
        <v>5</v>
      </c>
    </row>
    <row r="256" spans="1:5" ht="12.75">
      <c r="A256" t="s">
        <v>58</v>
      </c>
      <c r="E256" s="39" t="s">
        <v>5</v>
      </c>
    </row>
    <row r="257" spans="1:16" ht="25.5">
      <c r="A257" t="s">
        <v>50</v>
      </c>
      <c s="34" t="s">
        <v>336</v>
      </c>
      <c s="34" t="s">
        <v>6380</v>
      </c>
      <c s="35" t="s">
        <v>5</v>
      </c>
      <c s="6" t="s">
        <v>6381</v>
      </c>
      <c s="36" t="s">
        <v>93</v>
      </c>
      <c s="37">
        <v>55</v>
      </c>
      <c s="36">
        <v>0</v>
      </c>
      <c s="36">
        <f>ROUND(G257*H257,6)</f>
      </c>
      <c r="L257" s="38">
        <v>0</v>
      </c>
      <c s="32">
        <f>ROUND(ROUND(L257,2)*ROUND(G257,3),2)</f>
      </c>
      <c s="36" t="s">
        <v>184</v>
      </c>
      <c>
        <f>(M257*21)/100</f>
      </c>
      <c t="s">
        <v>28</v>
      </c>
    </row>
    <row r="258" spans="1:5" ht="25.5">
      <c r="A258" s="35" t="s">
        <v>56</v>
      </c>
      <c r="E258" s="39" t="s">
        <v>6381</v>
      </c>
    </row>
    <row r="259" spans="1:5" ht="12.75">
      <c r="A259" s="35" t="s">
        <v>57</v>
      </c>
      <c r="E259" s="40" t="s">
        <v>5</v>
      </c>
    </row>
    <row r="260" spans="1:5" ht="12.75">
      <c r="A260" t="s">
        <v>58</v>
      </c>
      <c r="E260" s="39" t="s">
        <v>5</v>
      </c>
    </row>
    <row r="261" spans="1:16" ht="25.5">
      <c r="A261" t="s">
        <v>50</v>
      </c>
      <c s="34" t="s">
        <v>338</v>
      </c>
      <c s="34" t="s">
        <v>5855</v>
      </c>
      <c s="35" t="s">
        <v>5</v>
      </c>
      <c s="6" t="s">
        <v>5856</v>
      </c>
      <c s="36" t="s">
        <v>54</v>
      </c>
      <c s="37">
        <v>26</v>
      </c>
      <c s="36">
        <v>0</v>
      </c>
      <c s="36">
        <f>ROUND(G261*H261,6)</f>
      </c>
      <c r="L261" s="38">
        <v>0</v>
      </c>
      <c s="32">
        <f>ROUND(ROUND(L261,2)*ROUND(G261,3),2)</f>
      </c>
      <c s="36" t="s">
        <v>184</v>
      </c>
      <c>
        <f>(M261*21)/100</f>
      </c>
      <c t="s">
        <v>28</v>
      </c>
    </row>
    <row r="262" spans="1:5" ht="25.5">
      <c r="A262" s="35" t="s">
        <v>56</v>
      </c>
      <c r="E262" s="39" t="s">
        <v>5856</v>
      </c>
    </row>
    <row r="263" spans="1:5" ht="12.75">
      <c r="A263" s="35" t="s">
        <v>57</v>
      </c>
      <c r="E263" s="40" t="s">
        <v>5</v>
      </c>
    </row>
    <row r="264" spans="1:5" ht="12.75">
      <c r="A264" t="s">
        <v>58</v>
      </c>
      <c r="E264" s="39" t="s">
        <v>5</v>
      </c>
    </row>
    <row r="265" spans="1:16" ht="25.5">
      <c r="A265" t="s">
        <v>50</v>
      </c>
      <c s="34" t="s">
        <v>966</v>
      </c>
      <c s="34" t="s">
        <v>5857</v>
      </c>
      <c s="35" t="s">
        <v>5</v>
      </c>
      <c s="6" t="s">
        <v>5858</v>
      </c>
      <c s="36" t="s">
        <v>54</v>
      </c>
      <c s="37">
        <v>8</v>
      </c>
      <c s="36">
        <v>0</v>
      </c>
      <c s="36">
        <f>ROUND(G265*H265,6)</f>
      </c>
      <c r="L265" s="38">
        <v>0</v>
      </c>
      <c s="32">
        <f>ROUND(ROUND(L265,2)*ROUND(G265,3),2)</f>
      </c>
      <c s="36" t="s">
        <v>184</v>
      </c>
      <c>
        <f>(M265*21)/100</f>
      </c>
      <c t="s">
        <v>28</v>
      </c>
    </row>
    <row r="266" spans="1:5" ht="25.5">
      <c r="A266" s="35" t="s">
        <v>56</v>
      </c>
      <c r="E266" s="39" t="s">
        <v>5858</v>
      </c>
    </row>
    <row r="267" spans="1:5" ht="12.75">
      <c r="A267" s="35" t="s">
        <v>57</v>
      </c>
      <c r="E267" s="40" t="s">
        <v>5</v>
      </c>
    </row>
    <row r="268" spans="1:5" ht="12.75">
      <c r="A268" t="s">
        <v>58</v>
      </c>
      <c r="E268" s="39" t="s">
        <v>5</v>
      </c>
    </row>
    <row r="269" spans="1:16" ht="25.5">
      <c r="A269" t="s">
        <v>50</v>
      </c>
      <c s="34" t="s">
        <v>969</v>
      </c>
      <c s="34" t="s">
        <v>6382</v>
      </c>
      <c s="35" t="s">
        <v>5</v>
      </c>
      <c s="6" t="s">
        <v>6383</v>
      </c>
      <c s="36" t="s">
        <v>54</v>
      </c>
      <c s="37">
        <v>4</v>
      </c>
      <c s="36">
        <v>0</v>
      </c>
      <c s="36">
        <f>ROUND(G269*H269,6)</f>
      </c>
      <c r="L269" s="38">
        <v>0</v>
      </c>
      <c s="32">
        <f>ROUND(ROUND(L269,2)*ROUND(G269,3),2)</f>
      </c>
      <c s="36" t="s">
        <v>184</v>
      </c>
      <c>
        <f>(M269*21)/100</f>
      </c>
      <c t="s">
        <v>28</v>
      </c>
    </row>
    <row r="270" spans="1:5" ht="25.5">
      <c r="A270" s="35" t="s">
        <v>56</v>
      </c>
      <c r="E270" s="39" t="s">
        <v>6383</v>
      </c>
    </row>
    <row r="271" spans="1:5" ht="12.75">
      <c r="A271" s="35" t="s">
        <v>57</v>
      </c>
      <c r="E271" s="40" t="s">
        <v>5</v>
      </c>
    </row>
    <row r="272" spans="1:5" ht="12.75">
      <c r="A272" t="s">
        <v>58</v>
      </c>
      <c r="E272" s="39" t="s">
        <v>5</v>
      </c>
    </row>
    <row r="273" spans="1:16" ht="12.75">
      <c r="A273" t="s">
        <v>50</v>
      </c>
      <c s="34" t="s">
        <v>973</v>
      </c>
      <c s="34" t="s">
        <v>6384</v>
      </c>
      <c s="35" t="s">
        <v>5</v>
      </c>
      <c s="6" t="s">
        <v>6385</v>
      </c>
      <c s="36" t="s">
        <v>54</v>
      </c>
      <c s="37">
        <v>4</v>
      </c>
      <c s="36">
        <v>0</v>
      </c>
      <c s="36">
        <f>ROUND(G273*H273,6)</f>
      </c>
      <c r="L273" s="38">
        <v>0</v>
      </c>
      <c s="32">
        <f>ROUND(ROUND(L273,2)*ROUND(G273,3),2)</f>
      </c>
      <c s="36" t="s">
        <v>184</v>
      </c>
      <c>
        <f>(M273*21)/100</f>
      </c>
      <c t="s">
        <v>28</v>
      </c>
    </row>
    <row r="274" spans="1:5" ht="12.75">
      <c r="A274" s="35" t="s">
        <v>56</v>
      </c>
      <c r="E274" s="39" t="s">
        <v>6385</v>
      </c>
    </row>
    <row r="275" spans="1:5" ht="12.75">
      <c r="A275" s="35" t="s">
        <v>57</v>
      </c>
      <c r="E275" s="40" t="s">
        <v>5</v>
      </c>
    </row>
    <row r="276" spans="1:5" ht="12.75">
      <c r="A276" t="s">
        <v>58</v>
      </c>
      <c r="E276" s="39" t="s">
        <v>5</v>
      </c>
    </row>
    <row r="277" spans="1:16" ht="12.75">
      <c r="A277" t="s">
        <v>50</v>
      </c>
      <c s="34" t="s">
        <v>978</v>
      </c>
      <c s="34" t="s">
        <v>6386</v>
      </c>
      <c s="35" t="s">
        <v>5</v>
      </c>
      <c s="6" t="s">
        <v>6387</v>
      </c>
      <c s="36" t="s">
        <v>54</v>
      </c>
      <c s="37">
        <v>4</v>
      </c>
      <c s="36">
        <v>0</v>
      </c>
      <c s="36">
        <f>ROUND(G277*H277,6)</f>
      </c>
      <c r="L277" s="38">
        <v>0</v>
      </c>
      <c s="32">
        <f>ROUND(ROUND(L277,2)*ROUND(G277,3),2)</f>
      </c>
      <c s="36" t="s">
        <v>55</v>
      </c>
      <c>
        <f>(M277*21)/100</f>
      </c>
      <c t="s">
        <v>28</v>
      </c>
    </row>
    <row r="278" spans="1:5" ht="12.75">
      <c r="A278" s="35" t="s">
        <v>56</v>
      </c>
      <c r="E278" s="39" t="s">
        <v>6387</v>
      </c>
    </row>
    <row r="279" spans="1:5" ht="12.75">
      <c r="A279" s="35" t="s">
        <v>57</v>
      </c>
      <c r="E279" s="40" t="s">
        <v>5</v>
      </c>
    </row>
    <row r="280" spans="1:5" ht="12.75">
      <c r="A280" t="s">
        <v>58</v>
      </c>
      <c r="E280" s="39" t="s">
        <v>5</v>
      </c>
    </row>
    <row r="281" spans="1:16" ht="12.75">
      <c r="A281" t="s">
        <v>50</v>
      </c>
      <c s="34" t="s">
        <v>983</v>
      </c>
      <c s="34" t="s">
        <v>6388</v>
      </c>
      <c s="35" t="s">
        <v>5</v>
      </c>
      <c s="6" t="s">
        <v>6389</v>
      </c>
      <c s="36" t="s">
        <v>54</v>
      </c>
      <c s="37">
        <v>3</v>
      </c>
      <c s="36">
        <v>0</v>
      </c>
      <c s="36">
        <f>ROUND(G281*H281,6)</f>
      </c>
      <c r="L281" s="38">
        <v>0</v>
      </c>
      <c s="32">
        <f>ROUND(ROUND(L281,2)*ROUND(G281,3),2)</f>
      </c>
      <c s="36" t="s">
        <v>55</v>
      </c>
      <c>
        <f>(M281*21)/100</f>
      </c>
      <c t="s">
        <v>28</v>
      </c>
    </row>
    <row r="282" spans="1:5" ht="12.75">
      <c r="A282" s="35" t="s">
        <v>56</v>
      </c>
      <c r="E282" s="39" t="s">
        <v>6389</v>
      </c>
    </row>
    <row r="283" spans="1:5" ht="12.75">
      <c r="A283" s="35" t="s">
        <v>57</v>
      </c>
      <c r="E283" s="40" t="s">
        <v>5</v>
      </c>
    </row>
    <row r="284" spans="1:5" ht="12.75">
      <c r="A284" t="s">
        <v>58</v>
      </c>
      <c r="E284" s="39" t="s">
        <v>5</v>
      </c>
    </row>
    <row r="285" spans="1:16" ht="12.75">
      <c r="A285" t="s">
        <v>50</v>
      </c>
      <c s="34" t="s">
        <v>998</v>
      </c>
      <c s="34" t="s">
        <v>6390</v>
      </c>
      <c s="35" t="s">
        <v>5</v>
      </c>
      <c s="6" t="s">
        <v>6391</v>
      </c>
      <c s="36" t="s">
        <v>54</v>
      </c>
      <c s="37">
        <v>1</v>
      </c>
      <c s="36">
        <v>0</v>
      </c>
      <c s="36">
        <f>ROUND(G285*H285,6)</f>
      </c>
      <c r="L285" s="38">
        <v>0</v>
      </c>
      <c s="32">
        <f>ROUND(ROUND(L285,2)*ROUND(G285,3),2)</f>
      </c>
      <c s="36" t="s">
        <v>55</v>
      </c>
      <c>
        <f>(M285*21)/100</f>
      </c>
      <c t="s">
        <v>28</v>
      </c>
    </row>
    <row r="286" spans="1:5" ht="12.75">
      <c r="A286" s="35" t="s">
        <v>56</v>
      </c>
      <c r="E286" s="39" t="s">
        <v>6391</v>
      </c>
    </row>
    <row r="287" spans="1:5" ht="12.75">
      <c r="A287" s="35" t="s">
        <v>57</v>
      </c>
      <c r="E287" s="40" t="s">
        <v>5</v>
      </c>
    </row>
    <row r="288" spans="1:5" ht="12.75">
      <c r="A288" t="s">
        <v>58</v>
      </c>
      <c r="E288" s="39" t="s">
        <v>5</v>
      </c>
    </row>
    <row r="289" spans="1:16" ht="12.75">
      <c r="A289" t="s">
        <v>50</v>
      </c>
      <c s="34" t="s">
        <v>1002</v>
      </c>
      <c s="34" t="s">
        <v>182</v>
      </c>
      <c s="35" t="s">
        <v>5</v>
      </c>
      <c s="6" t="s">
        <v>183</v>
      </c>
      <c s="36" t="s">
        <v>104</v>
      </c>
      <c s="37">
        <v>6</v>
      </c>
      <c s="36">
        <v>0</v>
      </c>
      <c s="36">
        <f>ROUND(G289*H289,6)</f>
      </c>
      <c r="L289" s="38">
        <v>0</v>
      </c>
      <c s="32">
        <f>ROUND(ROUND(L289,2)*ROUND(G289,3),2)</f>
      </c>
      <c s="36" t="s">
        <v>184</v>
      </c>
      <c>
        <f>(M289*21)/100</f>
      </c>
      <c t="s">
        <v>28</v>
      </c>
    </row>
    <row r="290" spans="1:5" ht="12.75">
      <c r="A290" s="35" t="s">
        <v>56</v>
      </c>
      <c r="E290" s="39" t="s">
        <v>183</v>
      </c>
    </row>
    <row r="291" spans="1:5" ht="25.5">
      <c r="A291" s="35" t="s">
        <v>57</v>
      </c>
      <c r="E291" s="40" t="s">
        <v>6392</v>
      </c>
    </row>
    <row r="292" spans="1:5" ht="12.75">
      <c r="A292" t="s">
        <v>58</v>
      </c>
      <c r="E292" s="39" t="s">
        <v>5</v>
      </c>
    </row>
    <row r="293" spans="1:16" ht="25.5">
      <c r="A293" t="s">
        <v>50</v>
      </c>
      <c s="34" t="s">
        <v>1005</v>
      </c>
      <c s="34" t="s">
        <v>6147</v>
      </c>
      <c s="35" t="s">
        <v>5</v>
      </c>
      <c s="6" t="s">
        <v>6148</v>
      </c>
      <c s="36" t="s">
        <v>104</v>
      </c>
      <c s="37">
        <v>16</v>
      </c>
      <c s="36">
        <v>0</v>
      </c>
      <c s="36">
        <f>ROUND(G293*H293,6)</f>
      </c>
      <c r="L293" s="38">
        <v>0</v>
      </c>
      <c s="32">
        <f>ROUND(ROUND(L293,2)*ROUND(G293,3),2)</f>
      </c>
      <c s="36" t="s">
        <v>184</v>
      </c>
      <c>
        <f>(M293*21)/100</f>
      </c>
      <c t="s">
        <v>28</v>
      </c>
    </row>
    <row r="294" spans="1:5" ht="25.5">
      <c r="A294" s="35" t="s">
        <v>56</v>
      </c>
      <c r="E294" s="39" t="s">
        <v>6148</v>
      </c>
    </row>
    <row r="295" spans="1:5" ht="51">
      <c r="A295" s="35" t="s">
        <v>57</v>
      </c>
      <c r="E295" s="40" t="s">
        <v>6393</v>
      </c>
    </row>
    <row r="296" spans="1:5" ht="12.75">
      <c r="A296" t="s">
        <v>58</v>
      </c>
      <c r="E296" s="39" t="s">
        <v>5</v>
      </c>
    </row>
    <row r="297" spans="1:16" ht="25.5">
      <c r="A297" t="s">
        <v>50</v>
      </c>
      <c s="34" t="s">
        <v>1008</v>
      </c>
      <c s="34" t="s">
        <v>6366</v>
      </c>
      <c s="35" t="s">
        <v>5</v>
      </c>
      <c s="6" t="s">
        <v>6367</v>
      </c>
      <c s="36" t="s">
        <v>54</v>
      </c>
      <c s="37">
        <v>1</v>
      </c>
      <c s="36">
        <v>0</v>
      </c>
      <c s="36">
        <f>ROUND(G297*H297,6)</f>
      </c>
      <c r="L297" s="38">
        <v>0</v>
      </c>
      <c s="32">
        <f>ROUND(ROUND(L297,2)*ROUND(G297,3),2)</f>
      </c>
      <c s="36" t="s">
        <v>184</v>
      </c>
      <c>
        <f>(M297*21)/100</f>
      </c>
      <c t="s">
        <v>28</v>
      </c>
    </row>
    <row r="298" spans="1:5" ht="25.5">
      <c r="A298" s="35" t="s">
        <v>56</v>
      </c>
      <c r="E298" s="39" t="s">
        <v>6367</v>
      </c>
    </row>
    <row r="299" spans="1:5" ht="12.75">
      <c r="A299" s="35" t="s">
        <v>57</v>
      </c>
      <c r="E299" s="40" t="s">
        <v>5</v>
      </c>
    </row>
    <row r="300" spans="1:5" ht="12.75">
      <c r="A300" t="s">
        <v>58</v>
      </c>
      <c r="E300" s="39" t="s">
        <v>5</v>
      </c>
    </row>
    <row r="301" spans="1:13" ht="12.75">
      <c r="A301" t="s">
        <v>47</v>
      </c>
      <c r="C301" s="31" t="s">
        <v>6394</v>
      </c>
      <c r="E301" s="33" t="s">
        <v>603</v>
      </c>
      <c r="J301" s="32">
        <f>0</f>
      </c>
      <c s="32">
        <f>0</f>
      </c>
      <c s="32">
        <f>0+L302+L306</f>
      </c>
      <c s="32">
        <f>0+M302+M306</f>
      </c>
    </row>
    <row r="302" spans="1:16" ht="12.75">
      <c r="A302" t="s">
        <v>50</v>
      </c>
      <c s="34" t="s">
        <v>1070</v>
      </c>
      <c s="34" t="s">
        <v>6395</v>
      </c>
      <c s="35" t="s">
        <v>5</v>
      </c>
      <c s="6" t="s">
        <v>6163</v>
      </c>
      <c s="36" t="s">
        <v>124</v>
      </c>
      <c s="37">
        <v>1</v>
      </c>
      <c s="36">
        <v>0</v>
      </c>
      <c s="36">
        <f>ROUND(G302*H302,6)</f>
      </c>
      <c r="L302" s="38">
        <v>0</v>
      </c>
      <c s="32">
        <f>ROUND(ROUND(L302,2)*ROUND(G302,3),2)</f>
      </c>
      <c s="36" t="s">
        <v>55</v>
      </c>
      <c>
        <f>(M302*21)/100</f>
      </c>
      <c t="s">
        <v>28</v>
      </c>
    </row>
    <row r="303" spans="1:5" ht="12.75">
      <c r="A303" s="35" t="s">
        <v>56</v>
      </c>
      <c r="E303" s="39" t="s">
        <v>6163</v>
      </c>
    </row>
    <row r="304" spans="1:5" ht="12.75">
      <c r="A304" s="35" t="s">
        <v>57</v>
      </c>
      <c r="E304" s="40" t="s">
        <v>5</v>
      </c>
    </row>
    <row r="305" spans="1:5" ht="12.75">
      <c r="A305" t="s">
        <v>58</v>
      </c>
      <c r="E305" s="39" t="s">
        <v>5</v>
      </c>
    </row>
    <row r="306" spans="1:16" ht="12.75">
      <c r="A306" t="s">
        <v>50</v>
      </c>
      <c s="34" t="s">
        <v>1074</v>
      </c>
      <c s="34" t="s">
        <v>6396</v>
      </c>
      <c s="35" t="s">
        <v>5</v>
      </c>
      <c s="6" t="s">
        <v>127</v>
      </c>
      <c s="36" t="s">
        <v>124</v>
      </c>
      <c s="37">
        <v>1</v>
      </c>
      <c s="36">
        <v>0</v>
      </c>
      <c s="36">
        <f>ROUND(G306*H306,6)</f>
      </c>
      <c r="L306" s="38">
        <v>0</v>
      </c>
      <c s="32">
        <f>ROUND(ROUND(L306,2)*ROUND(G306,3),2)</f>
      </c>
      <c s="36" t="s">
        <v>55</v>
      </c>
      <c>
        <f>(M306*21)/100</f>
      </c>
      <c t="s">
        <v>28</v>
      </c>
    </row>
    <row r="307" spans="1:5" ht="12.75">
      <c r="A307" s="35" t="s">
        <v>56</v>
      </c>
      <c r="E307" s="39" t="s">
        <v>127</v>
      </c>
    </row>
    <row r="308" spans="1:5" ht="12.75">
      <c r="A308" s="35" t="s">
        <v>57</v>
      </c>
      <c r="E308" s="40" t="s">
        <v>5</v>
      </c>
    </row>
    <row r="309" spans="1:5" ht="12.75">
      <c r="A309" t="s">
        <v>58</v>
      </c>
      <c r="E309" s="39" t="s">
        <v>5</v>
      </c>
    </row>
    <row r="310" spans="1:13" ht="12.75">
      <c r="A310" t="s">
        <v>47</v>
      </c>
      <c r="C310" s="31" t="s">
        <v>6165</v>
      </c>
      <c r="E310" s="33" t="s">
        <v>6166</v>
      </c>
      <c r="J310" s="32">
        <f>0</f>
      </c>
      <c s="32">
        <f>0</f>
      </c>
      <c s="32">
        <f>0+L311+L315+L319+L323+L327+L331+L335+L339+L343+L347</f>
      </c>
      <c s="32">
        <f>0+M311+M315+M319+M323+M327+M331+M335+M339+M343+M347</f>
      </c>
    </row>
    <row r="311" spans="1:16" ht="12.75">
      <c r="A311" t="s">
        <v>50</v>
      </c>
      <c s="34" t="s">
        <v>51</v>
      </c>
      <c s="34" t="s">
        <v>6397</v>
      </c>
      <c s="35" t="s">
        <v>5</v>
      </c>
      <c s="6" t="s">
        <v>6398</v>
      </c>
      <c s="36" t="s">
        <v>124</v>
      </c>
      <c s="37">
        <v>1</v>
      </c>
      <c s="36">
        <v>0</v>
      </c>
      <c s="36">
        <f>ROUND(G311*H311,6)</f>
      </c>
      <c r="L311" s="38">
        <v>0</v>
      </c>
      <c s="32">
        <f>ROUND(ROUND(L311,2)*ROUND(G311,3),2)</f>
      </c>
      <c s="36" t="s">
        <v>55</v>
      </c>
      <c>
        <f>(M311*21)/100</f>
      </c>
      <c t="s">
        <v>28</v>
      </c>
    </row>
    <row r="312" spans="1:5" ht="12.75">
      <c r="A312" s="35" t="s">
        <v>56</v>
      </c>
      <c r="E312" s="39" t="s">
        <v>6398</v>
      </c>
    </row>
    <row r="313" spans="1:5" ht="12.75">
      <c r="A313" s="35" t="s">
        <v>57</v>
      </c>
      <c r="E313" s="40" t="s">
        <v>5</v>
      </c>
    </row>
    <row r="314" spans="1:5" ht="12.75">
      <c r="A314" t="s">
        <v>58</v>
      </c>
      <c r="E314" s="39" t="s">
        <v>5</v>
      </c>
    </row>
    <row r="315" spans="1:16" ht="12.75">
      <c r="A315" t="s">
        <v>50</v>
      </c>
      <c s="34" t="s">
        <v>28</v>
      </c>
      <c s="34" t="s">
        <v>6399</v>
      </c>
      <c s="35" t="s">
        <v>5</v>
      </c>
      <c s="6" t="s">
        <v>6400</v>
      </c>
      <c s="36" t="s">
        <v>124</v>
      </c>
      <c s="37">
        <v>1</v>
      </c>
      <c s="36">
        <v>0</v>
      </c>
      <c s="36">
        <f>ROUND(G315*H315,6)</f>
      </c>
      <c r="L315" s="38">
        <v>0</v>
      </c>
      <c s="32">
        <f>ROUND(ROUND(L315,2)*ROUND(G315,3),2)</f>
      </c>
      <c s="36" t="s">
        <v>55</v>
      </c>
      <c>
        <f>(M315*21)/100</f>
      </c>
      <c t="s">
        <v>28</v>
      </c>
    </row>
    <row r="316" spans="1:5" ht="12.75">
      <c r="A316" s="35" t="s">
        <v>56</v>
      </c>
      <c r="E316" s="39" t="s">
        <v>6400</v>
      </c>
    </row>
    <row r="317" spans="1:5" ht="12.75">
      <c r="A317" s="35" t="s">
        <v>57</v>
      </c>
      <c r="E317" s="40" t="s">
        <v>5</v>
      </c>
    </row>
    <row r="318" spans="1:5" ht="12.75">
      <c r="A318" t="s">
        <v>58</v>
      </c>
      <c r="E318" s="39" t="s">
        <v>5</v>
      </c>
    </row>
    <row r="319" spans="1:16" ht="12.75">
      <c r="A319" t="s">
        <v>50</v>
      </c>
      <c s="34" t="s">
        <v>26</v>
      </c>
      <c s="34" t="s">
        <v>6401</v>
      </c>
      <c s="35" t="s">
        <v>5</v>
      </c>
      <c s="6" t="s">
        <v>6402</v>
      </c>
      <c s="36" t="s">
        <v>124</v>
      </c>
      <c s="37">
        <v>1</v>
      </c>
      <c s="36">
        <v>0</v>
      </c>
      <c s="36">
        <f>ROUND(G319*H319,6)</f>
      </c>
      <c r="L319" s="38">
        <v>0</v>
      </c>
      <c s="32">
        <f>ROUND(ROUND(L319,2)*ROUND(G319,3),2)</f>
      </c>
      <c s="36" t="s">
        <v>55</v>
      </c>
      <c>
        <f>(M319*21)/100</f>
      </c>
      <c t="s">
        <v>28</v>
      </c>
    </row>
    <row r="320" spans="1:5" ht="12.75">
      <c r="A320" s="35" t="s">
        <v>56</v>
      </c>
      <c r="E320" s="39" t="s">
        <v>6402</v>
      </c>
    </row>
    <row r="321" spans="1:5" ht="12.75">
      <c r="A321" s="35" t="s">
        <v>57</v>
      </c>
      <c r="E321" s="40" t="s">
        <v>5</v>
      </c>
    </row>
    <row r="322" spans="1:5" ht="12.75">
      <c r="A322" t="s">
        <v>58</v>
      </c>
      <c r="E322" s="39" t="s">
        <v>5</v>
      </c>
    </row>
    <row r="323" spans="1:16" ht="12.75">
      <c r="A323" t="s">
        <v>50</v>
      </c>
      <c s="34" t="s">
        <v>63</v>
      </c>
      <c s="34" t="s">
        <v>6403</v>
      </c>
      <c s="35" t="s">
        <v>5</v>
      </c>
      <c s="6" t="s">
        <v>6404</v>
      </c>
      <c s="36" t="s">
        <v>124</v>
      </c>
      <c s="37">
        <v>1</v>
      </c>
      <c s="36">
        <v>0</v>
      </c>
      <c s="36">
        <f>ROUND(G323*H323,6)</f>
      </c>
      <c r="L323" s="38">
        <v>0</v>
      </c>
      <c s="32">
        <f>ROUND(ROUND(L323,2)*ROUND(G323,3),2)</f>
      </c>
      <c s="36" t="s">
        <v>55</v>
      </c>
      <c>
        <f>(M323*21)/100</f>
      </c>
      <c t="s">
        <v>28</v>
      </c>
    </row>
    <row r="324" spans="1:5" ht="12.75">
      <c r="A324" s="35" t="s">
        <v>56</v>
      </c>
      <c r="E324" s="39" t="s">
        <v>6404</v>
      </c>
    </row>
    <row r="325" spans="1:5" ht="12.75">
      <c r="A325" s="35" t="s">
        <v>57</v>
      </c>
      <c r="E325" s="40" t="s">
        <v>5</v>
      </c>
    </row>
    <row r="326" spans="1:5" ht="12.75">
      <c r="A326" t="s">
        <v>58</v>
      </c>
      <c r="E326" s="39" t="s">
        <v>5</v>
      </c>
    </row>
    <row r="327" spans="1:16" ht="12.75">
      <c r="A327" t="s">
        <v>50</v>
      </c>
      <c s="34" t="s">
        <v>66</v>
      </c>
      <c s="34" t="s">
        <v>6405</v>
      </c>
      <c s="35" t="s">
        <v>5</v>
      </c>
      <c s="6" t="s">
        <v>6406</v>
      </c>
      <c s="36" t="s">
        <v>108</v>
      </c>
      <c s="37">
        <v>2</v>
      </c>
      <c s="36">
        <v>0</v>
      </c>
      <c s="36">
        <f>ROUND(G327*H327,6)</f>
      </c>
      <c r="L327" s="38">
        <v>0</v>
      </c>
      <c s="32">
        <f>ROUND(ROUND(L327,2)*ROUND(G327,3),2)</f>
      </c>
      <c s="36" t="s">
        <v>55</v>
      </c>
      <c>
        <f>(M327*21)/100</f>
      </c>
      <c t="s">
        <v>28</v>
      </c>
    </row>
    <row r="328" spans="1:5" ht="12.75">
      <c r="A328" s="35" t="s">
        <v>56</v>
      </c>
      <c r="E328" s="39" t="s">
        <v>6406</v>
      </c>
    </row>
    <row r="329" spans="1:5" ht="12.75">
      <c r="A329" s="35" t="s">
        <v>57</v>
      </c>
      <c r="E329" s="40" t="s">
        <v>5</v>
      </c>
    </row>
    <row r="330" spans="1:5" ht="12.75">
      <c r="A330" t="s">
        <v>58</v>
      </c>
      <c r="E330" s="39" t="s">
        <v>5</v>
      </c>
    </row>
    <row r="331" spans="1:16" ht="12.75">
      <c r="A331" t="s">
        <v>50</v>
      </c>
      <c s="34" t="s">
        <v>27</v>
      </c>
      <c s="34" t="s">
        <v>6407</v>
      </c>
      <c s="35" t="s">
        <v>5</v>
      </c>
      <c s="6" t="s">
        <v>6408</v>
      </c>
      <c s="36" t="s">
        <v>54</v>
      </c>
      <c s="37">
        <v>1</v>
      </c>
      <c s="36">
        <v>0</v>
      </c>
      <c s="36">
        <f>ROUND(G331*H331,6)</f>
      </c>
      <c r="L331" s="38">
        <v>0</v>
      </c>
      <c s="32">
        <f>ROUND(ROUND(L331,2)*ROUND(G331,3),2)</f>
      </c>
      <c s="36" t="s">
        <v>55</v>
      </c>
      <c>
        <f>(M331*21)/100</f>
      </c>
      <c t="s">
        <v>28</v>
      </c>
    </row>
    <row r="332" spans="1:5" ht="12.75">
      <c r="A332" s="35" t="s">
        <v>56</v>
      </c>
      <c r="E332" s="39" t="s">
        <v>6408</v>
      </c>
    </row>
    <row r="333" spans="1:5" ht="12.75">
      <c r="A333" s="35" t="s">
        <v>57</v>
      </c>
      <c r="E333" s="40" t="s">
        <v>5</v>
      </c>
    </row>
    <row r="334" spans="1:5" ht="12.75">
      <c r="A334" t="s">
        <v>58</v>
      </c>
      <c r="E334" s="39" t="s">
        <v>5</v>
      </c>
    </row>
    <row r="335" spans="1:16" ht="12.75">
      <c r="A335" t="s">
        <v>50</v>
      </c>
      <c s="34" t="s">
        <v>71</v>
      </c>
      <c s="34" t="s">
        <v>6409</v>
      </c>
      <c s="35" t="s">
        <v>5</v>
      </c>
      <c s="6" t="s">
        <v>6410</v>
      </c>
      <c s="36" t="s">
        <v>54</v>
      </c>
      <c s="37">
        <v>1</v>
      </c>
      <c s="36">
        <v>0</v>
      </c>
      <c s="36">
        <f>ROUND(G335*H335,6)</f>
      </c>
      <c r="L335" s="38">
        <v>0</v>
      </c>
      <c s="32">
        <f>ROUND(ROUND(L335,2)*ROUND(G335,3),2)</f>
      </c>
      <c s="36" t="s">
        <v>55</v>
      </c>
      <c>
        <f>(M335*21)/100</f>
      </c>
      <c t="s">
        <v>28</v>
      </c>
    </row>
    <row r="336" spans="1:5" ht="12.75">
      <c r="A336" s="35" t="s">
        <v>56</v>
      </c>
      <c r="E336" s="39" t="s">
        <v>6410</v>
      </c>
    </row>
    <row r="337" spans="1:5" ht="12.75">
      <c r="A337" s="35" t="s">
        <v>57</v>
      </c>
      <c r="E337" s="40" t="s">
        <v>5</v>
      </c>
    </row>
    <row r="338" spans="1:5" ht="12.75">
      <c r="A338" t="s">
        <v>58</v>
      </c>
      <c r="E338" s="39" t="s">
        <v>5</v>
      </c>
    </row>
    <row r="339" spans="1:16" ht="12.75">
      <c r="A339" t="s">
        <v>50</v>
      </c>
      <c s="34" t="s">
        <v>75</v>
      </c>
      <c s="34" t="s">
        <v>6411</v>
      </c>
      <c s="35" t="s">
        <v>5</v>
      </c>
      <c s="6" t="s">
        <v>6412</v>
      </c>
      <c s="36" t="s">
        <v>54</v>
      </c>
      <c s="37">
        <v>1</v>
      </c>
      <c s="36">
        <v>0</v>
      </c>
      <c s="36">
        <f>ROUND(G339*H339,6)</f>
      </c>
      <c r="L339" s="38">
        <v>0</v>
      </c>
      <c s="32">
        <f>ROUND(ROUND(L339,2)*ROUND(G339,3),2)</f>
      </c>
      <c s="36" t="s">
        <v>55</v>
      </c>
      <c>
        <f>(M339*21)/100</f>
      </c>
      <c t="s">
        <v>28</v>
      </c>
    </row>
    <row r="340" spans="1:5" ht="12.75">
      <c r="A340" s="35" t="s">
        <v>56</v>
      </c>
      <c r="E340" s="39" t="s">
        <v>6412</v>
      </c>
    </row>
    <row r="341" spans="1:5" ht="12.75">
      <c r="A341" s="35" t="s">
        <v>57</v>
      </c>
      <c r="E341" s="40" t="s">
        <v>5</v>
      </c>
    </row>
    <row r="342" spans="1:5" ht="12.75">
      <c r="A342" t="s">
        <v>58</v>
      </c>
      <c r="E342" s="39" t="s">
        <v>5</v>
      </c>
    </row>
    <row r="343" spans="1:16" ht="25.5">
      <c r="A343" t="s">
        <v>50</v>
      </c>
      <c s="34" t="s">
        <v>78</v>
      </c>
      <c s="34" t="s">
        <v>6413</v>
      </c>
      <c s="35" t="s">
        <v>5</v>
      </c>
      <c s="6" t="s">
        <v>6414</v>
      </c>
      <c s="36" t="s">
        <v>54</v>
      </c>
      <c s="37">
        <v>1</v>
      </c>
      <c s="36">
        <v>0</v>
      </c>
      <c s="36">
        <f>ROUND(G343*H343,6)</f>
      </c>
      <c r="L343" s="38">
        <v>0</v>
      </c>
      <c s="32">
        <f>ROUND(ROUND(L343,2)*ROUND(G343,3),2)</f>
      </c>
      <c s="36" t="s">
        <v>55</v>
      </c>
      <c>
        <f>(M343*21)/100</f>
      </c>
      <c t="s">
        <v>28</v>
      </c>
    </row>
    <row r="344" spans="1:5" ht="25.5">
      <c r="A344" s="35" t="s">
        <v>56</v>
      </c>
      <c r="E344" s="39" t="s">
        <v>6414</v>
      </c>
    </row>
    <row r="345" spans="1:5" ht="12.75">
      <c r="A345" s="35" t="s">
        <v>57</v>
      </c>
      <c r="E345" s="40" t="s">
        <v>5</v>
      </c>
    </row>
    <row r="346" spans="1:5" ht="12.75">
      <c r="A346" t="s">
        <v>58</v>
      </c>
      <c r="E346" s="39" t="s">
        <v>5</v>
      </c>
    </row>
    <row r="347" spans="1:16" ht="12.75">
      <c r="A347" t="s">
        <v>50</v>
      </c>
      <c s="34" t="s">
        <v>81</v>
      </c>
      <c s="34" t="s">
        <v>6415</v>
      </c>
      <c s="35" t="s">
        <v>5</v>
      </c>
      <c s="6" t="s">
        <v>6416</v>
      </c>
      <c s="36" t="s">
        <v>54</v>
      </c>
      <c s="37">
        <v>1</v>
      </c>
      <c s="36">
        <v>0</v>
      </c>
      <c s="36">
        <f>ROUND(G347*H347,6)</f>
      </c>
      <c r="L347" s="38">
        <v>0</v>
      </c>
      <c s="32">
        <f>ROUND(ROUND(L347,2)*ROUND(G347,3),2)</f>
      </c>
      <c s="36" t="s">
        <v>55</v>
      </c>
      <c>
        <f>(M347*21)/100</f>
      </c>
      <c t="s">
        <v>28</v>
      </c>
    </row>
    <row r="348" spans="1:5" ht="12.75">
      <c r="A348" s="35" t="s">
        <v>56</v>
      </c>
      <c r="E348" s="39" t="s">
        <v>6416</v>
      </c>
    </row>
    <row r="349" spans="1:5" ht="12.75">
      <c r="A349" s="35" t="s">
        <v>57</v>
      </c>
      <c r="E349" s="40" t="s">
        <v>5</v>
      </c>
    </row>
    <row r="350" spans="1:5" ht="12.75">
      <c r="A350" t="s">
        <v>58</v>
      </c>
      <c r="E350" s="39" t="s">
        <v>5</v>
      </c>
    </row>
    <row r="351" spans="1:13" ht="12.75">
      <c r="A351" t="s">
        <v>47</v>
      </c>
      <c r="C351" s="31" t="s">
        <v>179</v>
      </c>
      <c r="E351" s="33" t="s">
        <v>180</v>
      </c>
      <c r="J351" s="32">
        <f>0</f>
      </c>
      <c s="32">
        <f>0</f>
      </c>
      <c s="32">
        <f>0+L352</f>
      </c>
      <c s="32">
        <f>0+M352</f>
      </c>
    </row>
    <row r="352" spans="1:16" ht="12.75">
      <c r="A352" t="s">
        <v>50</v>
      </c>
      <c s="34" t="s">
        <v>1077</v>
      </c>
      <c s="34" t="s">
        <v>182</v>
      </c>
      <c s="35" t="s">
        <v>5</v>
      </c>
      <c s="6" t="s">
        <v>183</v>
      </c>
      <c s="36" t="s">
        <v>104</v>
      </c>
      <c s="37">
        <v>140</v>
      </c>
      <c s="36">
        <v>0</v>
      </c>
      <c s="36">
        <f>ROUND(G352*H352,6)</f>
      </c>
      <c r="L352" s="38">
        <v>0</v>
      </c>
      <c s="32">
        <f>ROUND(ROUND(L352,2)*ROUND(G352,3),2)</f>
      </c>
      <c s="36" t="s">
        <v>184</v>
      </c>
      <c>
        <f>(M352*21)/100</f>
      </c>
      <c t="s">
        <v>28</v>
      </c>
    </row>
    <row r="353" spans="1:5" ht="12.75">
      <c r="A353" s="35" t="s">
        <v>56</v>
      </c>
      <c r="E353" s="39" t="s">
        <v>183</v>
      </c>
    </row>
    <row r="354" spans="1:5" ht="25.5">
      <c r="A354" s="35" t="s">
        <v>57</v>
      </c>
      <c r="E354" s="40" t="s">
        <v>6417</v>
      </c>
    </row>
    <row r="355" spans="1:5" ht="12.75">
      <c r="A355" t="s">
        <v>58</v>
      </c>
      <c r="E3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6276</v>
      </c>
      <c s="41">
        <f>Rekapitulace!C33</f>
      </c>
      <c s="20" t="s">
        <v>0</v>
      </c>
      <c t="s">
        <v>23</v>
      </c>
      <c t="s">
        <v>28</v>
      </c>
    </row>
    <row r="4" spans="1:16" ht="32" customHeight="1">
      <c r="A4" s="24" t="s">
        <v>20</v>
      </c>
      <c s="25" t="s">
        <v>29</v>
      </c>
      <c s="27" t="s">
        <v>6276</v>
      </c>
      <c r="E4" s="26" t="s">
        <v>6277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6420</v>
      </c>
      <c r="E8" s="30" t="s">
        <v>6419</v>
      </c>
      <c r="J8" s="29">
        <f>0+J9+J50</f>
      </c>
      <c s="29">
        <f>0+K9+K50</f>
      </c>
      <c s="29">
        <f>0+L9+L50</f>
      </c>
      <c s="29">
        <f>0+M9+M50</f>
      </c>
    </row>
    <row r="9" spans="1:13" ht="12.75">
      <c r="A9" t="s">
        <v>47</v>
      </c>
      <c r="C9" s="31" t="s">
        <v>6421</v>
      </c>
      <c r="E9" s="33" t="s">
        <v>6419</v>
      </c>
      <c r="J9" s="32">
        <f>0</f>
      </c>
      <c s="32">
        <f>0</f>
      </c>
      <c s="32">
        <f>0+L10+L14+L18+L22+L26+L30+L34+L38+L42+L46</f>
      </c>
      <c s="32">
        <f>0+M10+M14+M18+M22+M26+M30+M34+M38+M42+M46</f>
      </c>
    </row>
    <row r="10" spans="1:16" ht="12.75">
      <c r="A10" t="s">
        <v>50</v>
      </c>
      <c s="34" t="s">
        <v>51</v>
      </c>
      <c s="34" t="s">
        <v>6422</v>
      </c>
      <c s="35" t="s">
        <v>5</v>
      </c>
      <c s="6" t="s">
        <v>6423</v>
      </c>
      <c s="36" t="s">
        <v>93</v>
      </c>
      <c s="37">
        <v>312</v>
      </c>
      <c s="36">
        <v>0</v>
      </c>
      <c s="36">
        <f>ROUND(G10*H10,6)</f>
      </c>
      <c r="L10" s="38">
        <v>0</v>
      </c>
      <c s="32">
        <f>ROUND(ROUND(L10,2)*ROUND(G10,3),2)</f>
      </c>
      <c s="36" t="s">
        <v>55</v>
      </c>
      <c>
        <f>(M10*21)/100</f>
      </c>
      <c t="s">
        <v>28</v>
      </c>
    </row>
    <row r="11" spans="1:5" ht="12.75">
      <c r="A11" s="35" t="s">
        <v>56</v>
      </c>
      <c r="E11" s="39" t="s">
        <v>6423</v>
      </c>
    </row>
    <row r="12" spans="1:5" ht="12.75">
      <c r="A12" s="35" t="s">
        <v>57</v>
      </c>
      <c r="E12" s="40" t="s">
        <v>5</v>
      </c>
    </row>
    <row r="13" spans="1:5" ht="12.75">
      <c r="A13" t="s">
        <v>58</v>
      </c>
      <c r="E13" s="39" t="s">
        <v>5</v>
      </c>
    </row>
    <row r="14" spans="1:16" ht="12.75">
      <c r="A14" t="s">
        <v>50</v>
      </c>
      <c s="34" t="s">
        <v>28</v>
      </c>
      <c s="34" t="s">
        <v>6424</v>
      </c>
      <c s="35" t="s">
        <v>5</v>
      </c>
      <c s="6" t="s">
        <v>6425</v>
      </c>
      <c s="36" t="s">
        <v>93</v>
      </c>
      <c s="37">
        <v>84</v>
      </c>
      <c s="36">
        <v>0</v>
      </c>
      <c s="36">
        <f>ROUND(G14*H14,6)</f>
      </c>
      <c r="L14" s="38">
        <v>0</v>
      </c>
      <c s="32">
        <f>ROUND(ROUND(L14,2)*ROUND(G14,3),2)</f>
      </c>
      <c s="36" t="s">
        <v>55</v>
      </c>
      <c>
        <f>(M14*21)/100</f>
      </c>
      <c t="s">
        <v>28</v>
      </c>
    </row>
    <row r="15" spans="1:5" ht="12.75">
      <c r="A15" s="35" t="s">
        <v>56</v>
      </c>
      <c r="E15" s="39" t="s">
        <v>6425</v>
      </c>
    </row>
    <row r="16" spans="1:5" ht="12.75">
      <c r="A16" s="35" t="s">
        <v>57</v>
      </c>
      <c r="E16" s="40" t="s">
        <v>5</v>
      </c>
    </row>
    <row r="17" spans="1:5" ht="12.75">
      <c r="A17" t="s">
        <v>58</v>
      </c>
      <c r="E17" s="39" t="s">
        <v>5</v>
      </c>
    </row>
    <row r="18" spans="1:16" ht="25.5">
      <c r="A18" t="s">
        <v>50</v>
      </c>
      <c s="34" t="s">
        <v>26</v>
      </c>
      <c s="34" t="s">
        <v>6426</v>
      </c>
      <c s="35" t="s">
        <v>5</v>
      </c>
      <c s="6" t="s">
        <v>6427</v>
      </c>
      <c s="36" t="s">
        <v>54</v>
      </c>
      <c s="37">
        <v>36</v>
      </c>
      <c s="36">
        <v>0</v>
      </c>
      <c s="36">
        <f>ROUND(G18*H18,6)</f>
      </c>
      <c r="L18" s="38">
        <v>0</v>
      </c>
      <c s="32">
        <f>ROUND(ROUND(L18,2)*ROUND(G18,3),2)</f>
      </c>
      <c s="36" t="s">
        <v>55</v>
      </c>
      <c>
        <f>(M18*21)/100</f>
      </c>
      <c t="s">
        <v>28</v>
      </c>
    </row>
    <row r="19" spans="1:5" ht="25.5">
      <c r="A19" s="35" t="s">
        <v>56</v>
      </c>
      <c r="E19" s="39" t="s">
        <v>6427</v>
      </c>
    </row>
    <row r="20" spans="1:5" ht="12.75">
      <c r="A20" s="35" t="s">
        <v>57</v>
      </c>
      <c r="E20" s="40" t="s">
        <v>5</v>
      </c>
    </row>
    <row r="21" spans="1:5" ht="12.75">
      <c r="A21" t="s">
        <v>58</v>
      </c>
      <c r="E21" s="39" t="s">
        <v>5</v>
      </c>
    </row>
    <row r="22" spans="1:16" ht="25.5">
      <c r="A22" t="s">
        <v>50</v>
      </c>
      <c s="34" t="s">
        <v>63</v>
      </c>
      <c s="34" t="s">
        <v>6147</v>
      </c>
      <c s="35" t="s">
        <v>5</v>
      </c>
      <c s="6" t="s">
        <v>6148</v>
      </c>
      <c s="36" t="s">
        <v>104</v>
      </c>
      <c s="37">
        <v>54</v>
      </c>
      <c s="36">
        <v>0</v>
      </c>
      <c s="36">
        <f>ROUND(G22*H22,6)</f>
      </c>
      <c r="L22" s="38">
        <v>0</v>
      </c>
      <c s="32">
        <f>ROUND(ROUND(L22,2)*ROUND(G22,3),2)</f>
      </c>
      <c s="36" t="s">
        <v>184</v>
      </c>
      <c>
        <f>(M22*21)/100</f>
      </c>
      <c t="s">
        <v>28</v>
      </c>
    </row>
    <row r="23" spans="1:5" ht="25.5">
      <c r="A23" s="35" t="s">
        <v>56</v>
      </c>
      <c r="E23" s="39" t="s">
        <v>6148</v>
      </c>
    </row>
    <row r="24" spans="1:5" ht="63.75">
      <c r="A24" s="35" t="s">
        <v>57</v>
      </c>
      <c r="E24" s="40" t="s">
        <v>6428</v>
      </c>
    </row>
    <row r="25" spans="1:5" ht="12.75">
      <c r="A25" t="s">
        <v>58</v>
      </c>
      <c r="E25" s="39" t="s">
        <v>5</v>
      </c>
    </row>
    <row r="26" spans="1:16" ht="25.5">
      <c r="A26" t="s">
        <v>50</v>
      </c>
      <c s="34" t="s">
        <v>66</v>
      </c>
      <c s="34" t="s">
        <v>6366</v>
      </c>
      <c s="35" t="s">
        <v>5</v>
      </c>
      <c s="6" t="s">
        <v>6367</v>
      </c>
      <c s="36" t="s">
        <v>54</v>
      </c>
      <c s="37">
        <v>1</v>
      </c>
      <c s="36">
        <v>0</v>
      </c>
      <c s="36">
        <f>ROUND(G26*H26,6)</f>
      </c>
      <c r="L26" s="38">
        <v>0</v>
      </c>
      <c s="32">
        <f>ROUND(ROUND(L26,2)*ROUND(G26,3),2)</f>
      </c>
      <c s="36" t="s">
        <v>184</v>
      </c>
      <c>
        <f>(M26*21)/100</f>
      </c>
      <c t="s">
        <v>28</v>
      </c>
    </row>
    <row r="27" spans="1:5" ht="25.5">
      <c r="A27" s="35" t="s">
        <v>56</v>
      </c>
      <c r="E27" s="39" t="s">
        <v>6367</v>
      </c>
    </row>
    <row r="28" spans="1:5" ht="12.75">
      <c r="A28" s="35" t="s">
        <v>57</v>
      </c>
      <c r="E28" s="40" t="s">
        <v>5</v>
      </c>
    </row>
    <row r="29" spans="1:5" ht="12.75">
      <c r="A29" t="s">
        <v>58</v>
      </c>
      <c r="E29" s="39" t="s">
        <v>5</v>
      </c>
    </row>
    <row r="30" spans="1:16" ht="12.75">
      <c r="A30" t="s">
        <v>50</v>
      </c>
      <c s="34" t="s">
        <v>27</v>
      </c>
      <c s="34" t="s">
        <v>6156</v>
      </c>
      <c s="35" t="s">
        <v>5</v>
      </c>
      <c s="6" t="s">
        <v>6157</v>
      </c>
      <c s="36" t="s">
        <v>124</v>
      </c>
      <c s="37">
        <v>1</v>
      </c>
      <c s="36">
        <v>0</v>
      </c>
      <c s="36">
        <f>ROUND(G30*H30,6)</f>
      </c>
      <c r="L30" s="38">
        <v>0</v>
      </c>
      <c s="32">
        <f>ROUND(ROUND(L30,2)*ROUND(G30,3),2)</f>
      </c>
      <c s="36" t="s">
        <v>55</v>
      </c>
      <c>
        <f>(M30*21)/100</f>
      </c>
      <c t="s">
        <v>28</v>
      </c>
    </row>
    <row r="31" spans="1:5" ht="12.75">
      <c r="A31" s="35" t="s">
        <v>56</v>
      </c>
      <c r="E31" s="39" t="s">
        <v>6157</v>
      </c>
    </row>
    <row r="32" spans="1:5" ht="12.75">
      <c r="A32" s="35" t="s">
        <v>57</v>
      </c>
      <c r="E32" s="40" t="s">
        <v>5</v>
      </c>
    </row>
    <row r="33" spans="1:5" ht="12.75">
      <c r="A33" t="s">
        <v>58</v>
      </c>
      <c r="E33" s="39" t="s">
        <v>5</v>
      </c>
    </row>
    <row r="34" spans="1:16" ht="38.25">
      <c r="A34" t="s">
        <v>50</v>
      </c>
      <c s="34" t="s">
        <v>71</v>
      </c>
      <c s="34" t="s">
        <v>6292</v>
      </c>
      <c s="35" t="s">
        <v>5</v>
      </c>
      <c s="6" t="s">
        <v>6293</v>
      </c>
      <c s="36" t="s">
        <v>93</v>
      </c>
      <c s="37">
        <v>285</v>
      </c>
      <c s="36">
        <v>0</v>
      </c>
      <c s="36">
        <f>ROUND(G34*H34,6)</f>
      </c>
      <c r="L34" s="38">
        <v>0</v>
      </c>
      <c s="32">
        <f>ROUND(ROUND(L34,2)*ROUND(G34,3),2)</f>
      </c>
      <c s="36" t="s">
        <v>184</v>
      </c>
      <c>
        <f>(M34*21)/100</f>
      </c>
      <c t="s">
        <v>28</v>
      </c>
    </row>
    <row r="35" spans="1:5" ht="51">
      <c r="A35" s="35" t="s">
        <v>56</v>
      </c>
      <c r="E35" s="39" t="s">
        <v>6294</v>
      </c>
    </row>
    <row r="36" spans="1:5" ht="12.75">
      <c r="A36" s="35" t="s">
        <v>57</v>
      </c>
      <c r="E36" s="40" t="s">
        <v>5</v>
      </c>
    </row>
    <row r="37" spans="1:5" ht="12.75">
      <c r="A37" t="s">
        <v>58</v>
      </c>
      <c r="E37" s="39" t="s">
        <v>5</v>
      </c>
    </row>
    <row r="38" spans="1:16" ht="38.25">
      <c r="A38" t="s">
        <v>50</v>
      </c>
      <c s="34" t="s">
        <v>75</v>
      </c>
      <c s="34" t="s">
        <v>6303</v>
      </c>
      <c s="35" t="s">
        <v>5</v>
      </c>
      <c s="6" t="s">
        <v>6304</v>
      </c>
      <c s="36" t="s">
        <v>93</v>
      </c>
      <c s="37">
        <v>285</v>
      </c>
      <c s="36">
        <v>0</v>
      </c>
      <c s="36">
        <f>ROUND(G38*H38,6)</f>
      </c>
      <c r="L38" s="38">
        <v>0</v>
      </c>
      <c s="32">
        <f>ROUND(ROUND(L38,2)*ROUND(G38,3),2)</f>
      </c>
      <c s="36" t="s">
        <v>184</v>
      </c>
      <c>
        <f>(M38*21)/100</f>
      </c>
      <c t="s">
        <v>28</v>
      </c>
    </row>
    <row r="39" spans="1:5" ht="38.25">
      <c r="A39" s="35" t="s">
        <v>56</v>
      </c>
      <c r="E39" s="39" t="s">
        <v>6305</v>
      </c>
    </row>
    <row r="40" spans="1:5" ht="12.75">
      <c r="A40" s="35" t="s">
        <v>57</v>
      </c>
      <c r="E40" s="40" t="s">
        <v>5</v>
      </c>
    </row>
    <row r="41" spans="1:5" ht="12.75">
      <c r="A41" t="s">
        <v>58</v>
      </c>
      <c r="E41" s="39" t="s">
        <v>5</v>
      </c>
    </row>
    <row r="42" spans="1:16" ht="12.75">
      <c r="A42" t="s">
        <v>50</v>
      </c>
      <c s="34" t="s">
        <v>78</v>
      </c>
      <c s="34" t="s">
        <v>6395</v>
      </c>
      <c s="35" t="s">
        <v>5</v>
      </c>
      <c s="6" t="s">
        <v>6163</v>
      </c>
      <c s="36" t="s">
        <v>124</v>
      </c>
      <c s="37">
        <v>1</v>
      </c>
      <c s="36">
        <v>0</v>
      </c>
      <c s="36">
        <f>ROUND(G42*H42,6)</f>
      </c>
      <c r="L42" s="38">
        <v>0</v>
      </c>
      <c s="32">
        <f>ROUND(ROUND(L42,2)*ROUND(G42,3),2)</f>
      </c>
      <c s="36" t="s">
        <v>55</v>
      </c>
      <c>
        <f>(M42*21)/100</f>
      </c>
      <c t="s">
        <v>28</v>
      </c>
    </row>
    <row r="43" spans="1:5" ht="12.75">
      <c r="A43" s="35" t="s">
        <v>56</v>
      </c>
      <c r="E43" s="39" t="s">
        <v>6163</v>
      </c>
    </row>
    <row r="44" spans="1:5" ht="12.75">
      <c r="A44" s="35" t="s">
        <v>57</v>
      </c>
      <c r="E44" s="40" t="s">
        <v>5</v>
      </c>
    </row>
    <row r="45" spans="1:5" ht="12.75">
      <c r="A45" t="s">
        <v>58</v>
      </c>
      <c r="E45" s="39" t="s">
        <v>5</v>
      </c>
    </row>
    <row r="46" spans="1:16" ht="12.75">
      <c r="A46" t="s">
        <v>50</v>
      </c>
      <c s="34" t="s">
        <v>81</v>
      </c>
      <c s="34" t="s">
        <v>6396</v>
      </c>
      <c s="35" t="s">
        <v>5</v>
      </c>
      <c s="6" t="s">
        <v>127</v>
      </c>
      <c s="36" t="s">
        <v>124</v>
      </c>
      <c s="37">
        <v>1</v>
      </c>
      <c s="36">
        <v>0</v>
      </c>
      <c s="36">
        <f>ROUND(G46*H46,6)</f>
      </c>
      <c r="L46" s="38">
        <v>0</v>
      </c>
      <c s="32">
        <f>ROUND(ROUND(L46,2)*ROUND(G46,3),2)</f>
      </c>
      <c s="36" t="s">
        <v>55</v>
      </c>
      <c>
        <f>(M46*21)/100</f>
      </c>
      <c t="s">
        <v>28</v>
      </c>
    </row>
    <row r="47" spans="1:5" ht="12.75">
      <c r="A47" s="35" t="s">
        <v>56</v>
      </c>
      <c r="E47" s="39" t="s">
        <v>127</v>
      </c>
    </row>
    <row r="48" spans="1:5" ht="12.75">
      <c r="A48" s="35" t="s">
        <v>57</v>
      </c>
      <c r="E48" s="40" t="s">
        <v>5</v>
      </c>
    </row>
    <row r="49" spans="1:5" ht="12.75">
      <c r="A49" t="s">
        <v>58</v>
      </c>
      <c r="E49" s="39" t="s">
        <v>5</v>
      </c>
    </row>
    <row r="50" spans="1:13" ht="12.75">
      <c r="A50" t="s">
        <v>47</v>
      </c>
      <c r="C50" s="31" t="s">
        <v>179</v>
      </c>
      <c r="E50" s="33" t="s">
        <v>180</v>
      </c>
      <c r="J50" s="32">
        <f>0</f>
      </c>
      <c s="32">
        <f>0</f>
      </c>
      <c s="32">
        <f>0+L51</f>
      </c>
      <c s="32">
        <f>0+M51</f>
      </c>
    </row>
    <row r="51" spans="1:16" ht="12.75">
      <c r="A51" t="s">
        <v>50</v>
      </c>
      <c s="34" t="s">
        <v>84</v>
      </c>
      <c s="34" t="s">
        <v>182</v>
      </c>
      <c s="35" t="s">
        <v>5</v>
      </c>
      <c s="6" t="s">
        <v>183</v>
      </c>
      <c s="36" t="s">
        <v>104</v>
      </c>
      <c s="37">
        <v>44</v>
      </c>
      <c s="36">
        <v>0</v>
      </c>
      <c s="36">
        <f>ROUND(G51*H51,6)</f>
      </c>
      <c r="L51" s="38">
        <v>0</v>
      </c>
      <c s="32">
        <f>ROUND(ROUND(L51,2)*ROUND(G51,3),2)</f>
      </c>
      <c s="36" t="s">
        <v>184</v>
      </c>
      <c>
        <f>(M51*21)/100</f>
      </c>
      <c t="s">
        <v>28</v>
      </c>
    </row>
    <row r="52" spans="1:5" ht="12.75">
      <c r="A52" s="35" t="s">
        <v>56</v>
      </c>
      <c r="E52" s="39" t="s">
        <v>183</v>
      </c>
    </row>
    <row r="53" spans="1:5" ht="25.5">
      <c r="A53" s="35" t="s">
        <v>57</v>
      </c>
      <c r="E53" s="40" t="s">
        <v>6429</v>
      </c>
    </row>
    <row r="54" spans="1:5" ht="12.75">
      <c r="A54" t="s">
        <v>58</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6430</v>
      </c>
      <c s="41">
        <f>Rekapitulace!C36</f>
      </c>
      <c s="20" t="s">
        <v>0</v>
      </c>
      <c t="s">
        <v>23</v>
      </c>
      <c t="s">
        <v>28</v>
      </c>
    </row>
    <row r="4" spans="1:16" ht="32" customHeight="1">
      <c r="A4" s="24" t="s">
        <v>20</v>
      </c>
      <c s="25" t="s">
        <v>29</v>
      </c>
      <c s="27" t="s">
        <v>6430</v>
      </c>
      <c r="E4" s="26" t="s">
        <v>6431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6433</v>
      </c>
      <c r="E8" s="30" t="s">
        <v>6431</v>
      </c>
      <c r="J8" s="29">
        <f>0+J9+J22</f>
      </c>
      <c s="29">
        <f>0+K9+K22</f>
      </c>
      <c s="29">
        <f>0+L9+L22</f>
      </c>
      <c s="29">
        <f>0+M9+M22</f>
      </c>
    </row>
    <row r="9" spans="1:13" ht="12.75">
      <c r="A9" t="s">
        <v>47</v>
      </c>
      <c r="C9" s="31" t="s">
        <v>51</v>
      </c>
      <c r="E9" s="33" t="s">
        <v>6434</v>
      </c>
      <c r="J9" s="32">
        <f>0</f>
      </c>
      <c s="32">
        <f>0</f>
      </c>
      <c s="32">
        <f>0+L10+L14+L18</f>
      </c>
      <c s="32">
        <f>0+M10+M14+M18</f>
      </c>
    </row>
    <row r="10" spans="1:16" ht="12.75">
      <c r="A10" t="s">
        <v>50</v>
      </c>
      <c s="34" t="s">
        <v>51</v>
      </c>
      <c s="34" t="s">
        <v>6435</v>
      </c>
      <c s="35" t="s">
        <v>5</v>
      </c>
      <c s="6" t="s">
        <v>6436</v>
      </c>
      <c s="36" t="s">
        <v>124</v>
      </c>
      <c s="37">
        <v>1</v>
      </c>
      <c s="36">
        <v>0</v>
      </c>
      <c s="36">
        <f>ROUND(G10*H10,6)</f>
      </c>
      <c r="L10" s="38">
        <v>0</v>
      </c>
      <c s="32">
        <f>ROUND(ROUND(L10,2)*ROUND(G10,3),2)</f>
      </c>
      <c s="36" t="s">
        <v>4233</v>
      </c>
      <c>
        <f>(M10*21)/100</f>
      </c>
      <c t="s">
        <v>28</v>
      </c>
    </row>
    <row r="11" spans="1:5" ht="12.75">
      <c r="A11" s="35" t="s">
        <v>56</v>
      </c>
      <c r="E11" s="39" t="s">
        <v>6436</v>
      </c>
    </row>
    <row r="12" spans="1:5" ht="12.75">
      <c r="A12" s="35" t="s">
        <v>57</v>
      </c>
      <c r="E12" s="40" t="s">
        <v>5</v>
      </c>
    </row>
    <row r="13" spans="1:5" ht="12.75">
      <c r="A13" t="s">
        <v>58</v>
      </c>
      <c r="E13" s="39" t="s">
        <v>5</v>
      </c>
    </row>
    <row r="14" spans="1:16" ht="12.75">
      <c r="A14" t="s">
        <v>50</v>
      </c>
      <c s="34" t="s">
        <v>28</v>
      </c>
      <c s="34" t="s">
        <v>6437</v>
      </c>
      <c s="35" t="s">
        <v>5</v>
      </c>
      <c s="6" t="s">
        <v>6438</v>
      </c>
      <c s="36" t="s">
        <v>124</v>
      </c>
      <c s="37">
        <v>1</v>
      </c>
      <c s="36">
        <v>0</v>
      </c>
      <c s="36">
        <f>ROUND(G14*H14,6)</f>
      </c>
      <c r="L14" s="38">
        <v>0</v>
      </c>
      <c s="32">
        <f>ROUND(ROUND(L14,2)*ROUND(G14,3),2)</f>
      </c>
      <c s="36" t="s">
        <v>4233</v>
      </c>
      <c>
        <f>(M14*21)/100</f>
      </c>
      <c t="s">
        <v>28</v>
      </c>
    </row>
    <row r="15" spans="1:5" ht="12.75">
      <c r="A15" s="35" t="s">
        <v>56</v>
      </c>
      <c r="E15" s="39" t="s">
        <v>6438</v>
      </c>
    </row>
    <row r="16" spans="1:5" ht="12.75">
      <c r="A16" s="35" t="s">
        <v>57</v>
      </c>
      <c r="E16" s="40" t="s">
        <v>5</v>
      </c>
    </row>
    <row r="17" spans="1:5" ht="12.75">
      <c r="A17" t="s">
        <v>58</v>
      </c>
      <c r="E17" s="39" t="s">
        <v>5</v>
      </c>
    </row>
    <row r="18" spans="1:16" ht="12.75">
      <c r="A18" t="s">
        <v>50</v>
      </c>
      <c s="34" t="s">
        <v>26</v>
      </c>
      <c s="34" t="s">
        <v>6439</v>
      </c>
      <c s="35" t="s">
        <v>5</v>
      </c>
      <c s="6" t="s">
        <v>6440</v>
      </c>
      <c s="36" t="s">
        <v>124</v>
      </c>
      <c s="37">
        <v>1</v>
      </c>
      <c s="36">
        <v>0</v>
      </c>
      <c s="36">
        <f>ROUND(G18*H18,6)</f>
      </c>
      <c r="L18" s="38">
        <v>0</v>
      </c>
      <c s="32">
        <f>ROUND(ROUND(L18,2)*ROUND(G18,3),2)</f>
      </c>
      <c s="36" t="s">
        <v>4233</v>
      </c>
      <c>
        <f>(M18*21)/100</f>
      </c>
      <c t="s">
        <v>28</v>
      </c>
    </row>
    <row r="19" spans="1:5" ht="12.75">
      <c r="A19" s="35" t="s">
        <v>56</v>
      </c>
      <c r="E19" s="39" t="s">
        <v>6440</v>
      </c>
    </row>
    <row r="20" spans="1:5" ht="12.75">
      <c r="A20" s="35" t="s">
        <v>57</v>
      </c>
      <c r="E20" s="40" t="s">
        <v>5</v>
      </c>
    </row>
    <row r="21" spans="1:5" ht="12.75">
      <c r="A21" t="s">
        <v>58</v>
      </c>
      <c r="E21" s="39" t="s">
        <v>5</v>
      </c>
    </row>
    <row r="22" spans="1:13" ht="12.75">
      <c r="A22" t="s">
        <v>47</v>
      </c>
      <c r="C22" s="31" t="s">
        <v>28</v>
      </c>
      <c r="E22" s="33" t="s">
        <v>603</v>
      </c>
      <c r="J22" s="32">
        <f>0</f>
      </c>
      <c s="32">
        <f>0</f>
      </c>
      <c s="32">
        <f>0+L23+L27+L31+L35+L39+L43</f>
      </c>
      <c s="32">
        <f>0+M23+M27+M31+M35+M39+M43</f>
      </c>
    </row>
    <row r="23" spans="1:16" ht="12.75">
      <c r="A23" t="s">
        <v>50</v>
      </c>
      <c s="34" t="s">
        <v>63</v>
      </c>
      <c s="34" t="s">
        <v>6441</v>
      </c>
      <c s="35" t="s">
        <v>5</v>
      </c>
      <c s="6" t="s">
        <v>6442</v>
      </c>
      <c s="36" t="s">
        <v>124</v>
      </c>
      <c s="37">
        <v>1</v>
      </c>
      <c s="36">
        <v>0</v>
      </c>
      <c s="36">
        <f>ROUND(G23*H23,6)</f>
      </c>
      <c r="L23" s="38">
        <v>0</v>
      </c>
      <c s="32">
        <f>ROUND(ROUND(L23,2)*ROUND(G23,3),2)</f>
      </c>
      <c s="36" t="s">
        <v>4233</v>
      </c>
      <c>
        <f>(M23*21)/100</f>
      </c>
      <c t="s">
        <v>28</v>
      </c>
    </row>
    <row r="24" spans="1:5" ht="12.75">
      <c r="A24" s="35" t="s">
        <v>56</v>
      </c>
      <c r="E24" s="39" t="s">
        <v>6442</v>
      </c>
    </row>
    <row r="25" spans="1:5" ht="12.75">
      <c r="A25" s="35" t="s">
        <v>57</v>
      </c>
      <c r="E25" s="40" t="s">
        <v>5</v>
      </c>
    </row>
    <row r="26" spans="1:5" ht="12.75">
      <c r="A26" t="s">
        <v>58</v>
      </c>
      <c r="E26" s="39" t="s">
        <v>5</v>
      </c>
    </row>
    <row r="27" spans="1:16" ht="12.75">
      <c r="A27" t="s">
        <v>50</v>
      </c>
      <c s="34" t="s">
        <v>66</v>
      </c>
      <c s="34" t="s">
        <v>6443</v>
      </c>
      <c s="35" t="s">
        <v>5</v>
      </c>
      <c s="6" t="s">
        <v>6444</v>
      </c>
      <c s="36" t="s">
        <v>124</v>
      </c>
      <c s="37">
        <v>1</v>
      </c>
      <c s="36">
        <v>0</v>
      </c>
      <c s="36">
        <f>ROUND(G27*H27,6)</f>
      </c>
      <c r="L27" s="38">
        <v>0</v>
      </c>
      <c s="32">
        <f>ROUND(ROUND(L27,2)*ROUND(G27,3),2)</f>
      </c>
      <c s="36" t="s">
        <v>4233</v>
      </c>
      <c>
        <f>(M27*21)/100</f>
      </c>
      <c t="s">
        <v>28</v>
      </c>
    </row>
    <row r="28" spans="1:5" ht="12.75">
      <c r="A28" s="35" t="s">
        <v>56</v>
      </c>
      <c r="E28" s="39" t="s">
        <v>6444</v>
      </c>
    </row>
    <row r="29" spans="1:5" ht="12.75">
      <c r="A29" s="35" t="s">
        <v>57</v>
      </c>
      <c r="E29" s="40" t="s">
        <v>5</v>
      </c>
    </row>
    <row r="30" spans="1:5" ht="12.75">
      <c r="A30" t="s">
        <v>58</v>
      </c>
      <c r="E30" s="39" t="s">
        <v>5</v>
      </c>
    </row>
    <row r="31" spans="1:16" ht="12.75">
      <c r="A31" t="s">
        <v>50</v>
      </c>
      <c s="34" t="s">
        <v>27</v>
      </c>
      <c s="34" t="s">
        <v>6445</v>
      </c>
      <c s="35" t="s">
        <v>5</v>
      </c>
      <c s="6" t="s">
        <v>6446</v>
      </c>
      <c s="36" t="s">
        <v>124</v>
      </c>
      <c s="37">
        <v>1</v>
      </c>
      <c s="36">
        <v>0</v>
      </c>
      <c s="36">
        <f>ROUND(G31*H31,6)</f>
      </c>
      <c r="L31" s="38">
        <v>0</v>
      </c>
      <c s="32">
        <f>ROUND(ROUND(L31,2)*ROUND(G31,3),2)</f>
      </c>
      <c s="36" t="s">
        <v>4233</v>
      </c>
      <c>
        <f>(M31*21)/100</f>
      </c>
      <c t="s">
        <v>28</v>
      </c>
    </row>
    <row r="32" spans="1:5" ht="12.75">
      <c r="A32" s="35" t="s">
        <v>56</v>
      </c>
      <c r="E32" s="39" t="s">
        <v>6446</v>
      </c>
    </row>
    <row r="33" spans="1:5" ht="12.75">
      <c r="A33" s="35" t="s">
        <v>57</v>
      </c>
      <c r="E33" s="40" t="s">
        <v>5</v>
      </c>
    </row>
    <row r="34" spans="1:5" ht="12.75">
      <c r="A34" t="s">
        <v>58</v>
      </c>
      <c r="E34" s="39" t="s">
        <v>5</v>
      </c>
    </row>
    <row r="35" spans="1:16" ht="12.75">
      <c r="A35" t="s">
        <v>50</v>
      </c>
      <c s="34" t="s">
        <v>71</v>
      </c>
      <c s="34" t="s">
        <v>6447</v>
      </c>
      <c s="35" t="s">
        <v>5</v>
      </c>
      <c s="6" t="s">
        <v>6448</v>
      </c>
      <c s="36" t="s">
        <v>124</v>
      </c>
      <c s="37">
        <v>1</v>
      </c>
      <c s="36">
        <v>0</v>
      </c>
      <c s="36">
        <f>ROUND(G35*H35,6)</f>
      </c>
      <c r="L35" s="38">
        <v>0</v>
      </c>
      <c s="32">
        <f>ROUND(ROUND(L35,2)*ROUND(G35,3),2)</f>
      </c>
      <c s="36" t="s">
        <v>4233</v>
      </c>
      <c>
        <f>(M35*21)/100</f>
      </c>
      <c t="s">
        <v>28</v>
      </c>
    </row>
    <row r="36" spans="1:5" ht="12.75">
      <c r="A36" s="35" t="s">
        <v>56</v>
      </c>
      <c r="E36" s="39" t="s">
        <v>6448</v>
      </c>
    </row>
    <row r="37" spans="1:5" ht="89.25">
      <c r="A37" s="35" t="s">
        <v>57</v>
      </c>
      <c r="E37" s="42" t="s">
        <v>6449</v>
      </c>
    </row>
    <row r="38" spans="1:5" ht="63.75">
      <c r="A38" t="s">
        <v>58</v>
      </c>
      <c r="E38" s="39" t="s">
        <v>6450</v>
      </c>
    </row>
    <row r="39" spans="1:16" ht="25.5">
      <c r="A39" t="s">
        <v>50</v>
      </c>
      <c s="34" t="s">
        <v>75</v>
      </c>
      <c s="34" t="s">
        <v>6451</v>
      </c>
      <c s="35" t="s">
        <v>5</v>
      </c>
      <c s="6" t="s">
        <v>6452</v>
      </c>
      <c s="36" t="s">
        <v>124</v>
      </c>
      <c s="37">
        <v>1</v>
      </c>
      <c s="36">
        <v>0</v>
      </c>
      <c s="36">
        <f>ROUND(G39*H39,6)</f>
      </c>
      <c r="L39" s="38">
        <v>0</v>
      </c>
      <c s="32">
        <f>ROUND(ROUND(L39,2)*ROUND(G39,3),2)</f>
      </c>
      <c s="36" t="s">
        <v>4233</v>
      </c>
      <c>
        <f>(M39*21)/100</f>
      </c>
      <c t="s">
        <v>28</v>
      </c>
    </row>
    <row r="40" spans="1:5" ht="25.5">
      <c r="A40" s="35" t="s">
        <v>56</v>
      </c>
      <c r="E40" s="39" t="s">
        <v>6452</v>
      </c>
    </row>
    <row r="41" spans="1:5" ht="89.25">
      <c r="A41" s="35" t="s">
        <v>57</v>
      </c>
      <c r="E41" s="42" t="s">
        <v>6453</v>
      </c>
    </row>
    <row r="42" spans="1:5" ht="63.75">
      <c r="A42" t="s">
        <v>58</v>
      </c>
      <c r="E42" s="39" t="s">
        <v>6454</v>
      </c>
    </row>
    <row r="43" spans="1:16" ht="12.75">
      <c r="A43" t="s">
        <v>50</v>
      </c>
      <c s="34" t="s">
        <v>78</v>
      </c>
      <c s="34" t="s">
        <v>6455</v>
      </c>
      <c s="35" t="s">
        <v>5</v>
      </c>
      <c s="6" t="s">
        <v>6456</v>
      </c>
      <c s="36" t="s">
        <v>124</v>
      </c>
      <c s="37">
        <v>1</v>
      </c>
      <c s="36">
        <v>0</v>
      </c>
      <c s="36">
        <f>ROUND(G43*H43,6)</f>
      </c>
      <c r="L43" s="38">
        <v>0</v>
      </c>
      <c s="32">
        <f>ROUND(ROUND(L43,2)*ROUND(G43,3),2)</f>
      </c>
      <c s="36" t="s">
        <v>4233</v>
      </c>
      <c>
        <f>(M43*21)/100</f>
      </c>
      <c t="s">
        <v>28</v>
      </c>
    </row>
    <row r="44" spans="1:5" ht="12.75">
      <c r="A44" s="35" t="s">
        <v>56</v>
      </c>
      <c r="E44" s="39" t="s">
        <v>6456</v>
      </c>
    </row>
    <row r="45" spans="1:5" ht="12.75">
      <c r="A45" s="35" t="s">
        <v>57</v>
      </c>
      <c r="E45" s="40" t="s">
        <v>5</v>
      </c>
    </row>
    <row r="46" spans="1:5" ht="63.75">
      <c r="A46" t="s">
        <v>58</v>
      </c>
      <c r="E46" s="39" t="s">
        <v>6457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6458</v>
      </c>
      <c s="41">
        <f>Rekapitulace!C38</f>
      </c>
      <c s="20" t="s">
        <v>0</v>
      </c>
      <c t="s">
        <v>23</v>
      </c>
      <c t="s">
        <v>28</v>
      </c>
    </row>
    <row r="4" spans="1:16" ht="32" customHeight="1">
      <c r="A4" s="24" t="s">
        <v>20</v>
      </c>
      <c s="25" t="s">
        <v>29</v>
      </c>
      <c s="27" t="s">
        <v>6458</v>
      </c>
      <c r="E4" s="26" t="s">
        <v>6459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6461</v>
      </c>
      <c r="E8" s="30" t="s">
        <v>527</v>
      </c>
      <c r="J8" s="29">
        <f>0+J9+J22</f>
      </c>
      <c s="29">
        <f>0+K9+K22</f>
      </c>
      <c s="29">
        <f>0+L9+L22</f>
      </c>
      <c s="29">
        <f>0+M9+M22</f>
      </c>
    </row>
    <row r="9" spans="1:13" ht="12.75">
      <c r="A9" t="s">
        <v>47</v>
      </c>
      <c r="C9" s="31" t="s">
        <v>51</v>
      </c>
      <c r="E9" s="33" t="s">
        <v>438</v>
      </c>
      <c r="J9" s="32">
        <f>0</f>
      </c>
      <c s="32">
        <f>0</f>
      </c>
      <c s="32">
        <f>0+L10+L14+L18</f>
      </c>
      <c s="32">
        <f>0+M10+M14+M18</f>
      </c>
    </row>
    <row r="10" spans="1:16" ht="38.25">
      <c r="A10" t="s">
        <v>50</v>
      </c>
      <c s="34" t="s">
        <v>51</v>
      </c>
      <c s="34" t="s">
        <v>528</v>
      </c>
      <c s="35" t="s">
        <v>529</v>
      </c>
      <c s="6" t="s">
        <v>6462</v>
      </c>
      <c s="36" t="s">
        <v>445</v>
      </c>
      <c s="37">
        <v>563.688</v>
      </c>
      <c s="36">
        <v>0</v>
      </c>
      <c s="36">
        <f>ROUND(G10*H10,6)</f>
      </c>
      <c r="L10" s="38">
        <v>0</v>
      </c>
      <c s="32">
        <f>ROUND(ROUND(L10,2)*ROUND(G10,3),2)</f>
      </c>
      <c s="36" t="s">
        <v>184</v>
      </c>
      <c>
        <f>(M10*21)/100</f>
      </c>
      <c t="s">
        <v>28</v>
      </c>
    </row>
    <row r="11" spans="1:5" ht="38.25">
      <c r="A11" s="35" t="s">
        <v>56</v>
      </c>
      <c r="E11" s="39" t="s">
        <v>531</v>
      </c>
    </row>
    <row r="12" spans="1:5" ht="12.75">
      <c r="A12" s="35" t="s">
        <v>57</v>
      </c>
      <c r="E12" s="40" t="s">
        <v>5</v>
      </c>
    </row>
    <row r="13" spans="1:5" ht="12.75">
      <c r="A13" t="s">
        <v>58</v>
      </c>
      <c r="E13" s="39" t="s">
        <v>5</v>
      </c>
    </row>
    <row r="14" spans="1:16" ht="38.25">
      <c r="A14" t="s">
        <v>50</v>
      </c>
      <c s="34" t="s">
        <v>28</v>
      </c>
      <c s="34" t="s">
        <v>800</v>
      </c>
      <c s="35" t="s">
        <v>801</v>
      </c>
      <c s="6" t="s">
        <v>6462</v>
      </c>
      <c s="36" t="s">
        <v>445</v>
      </c>
      <c s="37">
        <v>2307.175</v>
      </c>
      <c s="36">
        <v>0</v>
      </c>
      <c s="36">
        <f>ROUND(G14*H14,6)</f>
      </c>
      <c r="L14" s="38">
        <v>0</v>
      </c>
      <c s="32">
        <f>ROUND(ROUND(L14,2)*ROUND(G14,3),2)</f>
      </c>
      <c s="36" t="s">
        <v>184</v>
      </c>
      <c>
        <f>(M14*21)/100</f>
      </c>
      <c t="s">
        <v>28</v>
      </c>
    </row>
    <row r="15" spans="1:5" ht="51">
      <c r="A15" s="35" t="s">
        <v>56</v>
      </c>
      <c r="E15" s="39" t="s">
        <v>802</v>
      </c>
    </row>
    <row r="16" spans="1:5" ht="12.75">
      <c r="A16" s="35" t="s">
        <v>57</v>
      </c>
      <c r="E16" s="40" t="s">
        <v>5</v>
      </c>
    </row>
    <row r="17" spans="1:5" ht="12.75">
      <c r="A17" t="s">
        <v>58</v>
      </c>
      <c r="E17" s="39" t="s">
        <v>5</v>
      </c>
    </row>
    <row r="18" spans="1:16" ht="25.5">
      <c r="A18" t="s">
        <v>50</v>
      </c>
      <c s="34" t="s">
        <v>26</v>
      </c>
      <c s="34" t="s">
        <v>532</v>
      </c>
      <c s="35" t="s">
        <v>533</v>
      </c>
      <c s="6" t="s">
        <v>535</v>
      </c>
      <c s="36" t="s">
        <v>470</v>
      </c>
      <c s="37">
        <v>2503.849</v>
      </c>
      <c s="36">
        <v>0</v>
      </c>
      <c s="36">
        <f>ROUND(G18*H18,6)</f>
      </c>
      <c r="L18" s="38">
        <v>0</v>
      </c>
      <c s="32">
        <f>ROUND(ROUND(L18,2)*ROUND(G18,3),2)</f>
      </c>
      <c s="36" t="s">
        <v>184</v>
      </c>
      <c>
        <f>(M18*21)/100</f>
      </c>
      <c t="s">
        <v>28</v>
      </c>
    </row>
    <row r="19" spans="1:5" ht="25.5">
      <c r="A19" s="35" t="s">
        <v>56</v>
      </c>
      <c r="E19" s="39" t="s">
        <v>535</v>
      </c>
    </row>
    <row r="20" spans="1:5" ht="12.75">
      <c r="A20" s="35" t="s">
        <v>57</v>
      </c>
      <c r="E20" s="40" t="s">
        <v>5</v>
      </c>
    </row>
    <row r="21" spans="1:5" ht="12.75">
      <c r="A21" t="s">
        <v>58</v>
      </c>
      <c r="E21" s="39" t="s">
        <v>5</v>
      </c>
    </row>
    <row r="22" spans="1:13" ht="12.75">
      <c r="A22" t="s">
        <v>47</v>
      </c>
      <c r="C22" s="31" t="s">
        <v>712</v>
      </c>
      <c r="E22" s="33" t="s">
        <v>713</v>
      </c>
      <c r="J22" s="32">
        <f>0</f>
      </c>
      <c s="32">
        <f>0</f>
      </c>
      <c s="32">
        <f>0+L23+L27+L31+L35+L39+L43+L47+L51+L55+L59+L63+L67+L71+L75+L79+L83+L87+L91</f>
      </c>
      <c s="32">
        <f>0+M23+M27+M31+M35+M39+M43+M47+M51+M55+M59+M63+M67+M71+M75+M79+M83+M87+M91</f>
      </c>
    </row>
    <row r="23" spans="1:16" ht="25.5">
      <c r="A23" t="s">
        <v>50</v>
      </c>
      <c s="34" t="s">
        <v>63</v>
      </c>
      <c s="34" t="s">
        <v>4243</v>
      </c>
      <c s="35" t="s">
        <v>3254</v>
      </c>
      <c s="6" t="s">
        <v>4245</v>
      </c>
      <c s="36" t="s">
        <v>470</v>
      </c>
      <c s="37">
        <v>2066.323</v>
      </c>
      <c s="36">
        <v>0</v>
      </c>
      <c s="36">
        <f>ROUND(G23*H23,6)</f>
      </c>
      <c r="L23" s="38">
        <v>0</v>
      </c>
      <c s="32">
        <f>ROUND(ROUND(L23,2)*ROUND(G23,3),2)</f>
      </c>
      <c s="36" t="s">
        <v>184</v>
      </c>
      <c>
        <f>(M23*21)/100</f>
      </c>
      <c t="s">
        <v>28</v>
      </c>
    </row>
    <row r="24" spans="1:5" ht="25.5">
      <c r="A24" s="35" t="s">
        <v>56</v>
      </c>
      <c r="E24" s="39" t="s">
        <v>4245</v>
      </c>
    </row>
    <row r="25" spans="1:5" ht="12.75">
      <c r="A25" s="35" t="s">
        <v>57</v>
      </c>
      <c r="E25" s="40" t="s">
        <v>5</v>
      </c>
    </row>
    <row r="26" spans="1:5" ht="12.75">
      <c r="A26" t="s">
        <v>58</v>
      </c>
      <c r="E26" s="39" t="s">
        <v>5</v>
      </c>
    </row>
    <row r="27" spans="1:16" ht="25.5">
      <c r="A27" t="s">
        <v>50</v>
      </c>
      <c s="34" t="s">
        <v>66</v>
      </c>
      <c s="34" t="s">
        <v>4247</v>
      </c>
      <c s="35" t="s">
        <v>3257</v>
      </c>
      <c s="6" t="s">
        <v>4249</v>
      </c>
      <c s="36" t="s">
        <v>470</v>
      </c>
      <c s="37">
        <v>38773.352</v>
      </c>
      <c s="36">
        <v>0</v>
      </c>
      <c s="36">
        <f>ROUND(G27*H27,6)</f>
      </c>
      <c r="L27" s="38">
        <v>0</v>
      </c>
      <c s="32">
        <f>ROUND(ROUND(L27,2)*ROUND(G27,3),2)</f>
      </c>
      <c s="36" t="s">
        <v>184</v>
      </c>
      <c>
        <f>(M27*21)/100</f>
      </c>
      <c t="s">
        <v>28</v>
      </c>
    </row>
    <row r="28" spans="1:5" ht="25.5">
      <c r="A28" s="35" t="s">
        <v>56</v>
      </c>
      <c r="E28" s="39" t="s">
        <v>4249</v>
      </c>
    </row>
    <row r="29" spans="1:5" ht="76.5">
      <c r="A29" s="35" t="s">
        <v>57</v>
      </c>
      <c r="E29" s="40" t="s">
        <v>4250</v>
      </c>
    </row>
    <row r="30" spans="1:5" ht="12.75">
      <c r="A30" t="s">
        <v>58</v>
      </c>
      <c r="E30" s="39" t="s">
        <v>5</v>
      </c>
    </row>
    <row r="31" spans="1:16" ht="25.5">
      <c r="A31" t="s">
        <v>50</v>
      </c>
      <c s="34" t="s">
        <v>27</v>
      </c>
      <c s="34" t="s">
        <v>4252</v>
      </c>
      <c s="35" t="s">
        <v>742</v>
      </c>
      <c s="6" t="s">
        <v>744</v>
      </c>
      <c s="36" t="s">
        <v>470</v>
      </c>
      <c s="37">
        <v>110.102</v>
      </c>
      <c s="36">
        <v>0</v>
      </c>
      <c s="36">
        <f>ROUND(G31*H31,6)</f>
      </c>
      <c r="L31" s="38">
        <v>0</v>
      </c>
      <c s="32">
        <f>ROUND(ROUND(L31,2)*ROUND(G31,3),2)</f>
      </c>
      <c s="36" t="s">
        <v>184</v>
      </c>
      <c>
        <f>(M31*21)/100</f>
      </c>
      <c t="s">
        <v>28</v>
      </c>
    </row>
    <row r="32" spans="1:5" ht="25.5">
      <c r="A32" s="35" t="s">
        <v>56</v>
      </c>
      <c r="E32" s="39" t="s">
        <v>744</v>
      </c>
    </row>
    <row r="33" spans="1:5" ht="12.75">
      <c r="A33" s="35" t="s">
        <v>57</v>
      </c>
      <c r="E33" s="40" t="s">
        <v>5</v>
      </c>
    </row>
    <row r="34" spans="1:5" ht="12.75">
      <c r="A34" t="s">
        <v>58</v>
      </c>
      <c r="E34" s="39" t="s">
        <v>5</v>
      </c>
    </row>
    <row r="35" spans="1:16" ht="25.5">
      <c r="A35" t="s">
        <v>50</v>
      </c>
      <c s="34" t="s">
        <v>71</v>
      </c>
      <c s="34" t="s">
        <v>4254</v>
      </c>
      <c s="35" t="s">
        <v>3262</v>
      </c>
      <c s="6" t="s">
        <v>4256</v>
      </c>
      <c s="36" t="s">
        <v>470</v>
      </c>
      <c s="37">
        <v>8.194</v>
      </c>
      <c s="36">
        <v>0</v>
      </c>
      <c s="36">
        <f>ROUND(G35*H35,6)</f>
      </c>
      <c r="L35" s="38">
        <v>0</v>
      </c>
      <c s="32">
        <f>ROUND(ROUND(L35,2)*ROUND(G35,3),2)</f>
      </c>
      <c s="36" t="s">
        <v>184</v>
      </c>
      <c>
        <f>(M35*21)/100</f>
      </c>
      <c t="s">
        <v>28</v>
      </c>
    </row>
    <row r="36" spans="1:5" ht="25.5">
      <c r="A36" s="35" t="s">
        <v>56</v>
      </c>
      <c r="E36" s="39" t="s">
        <v>4256</v>
      </c>
    </row>
    <row r="37" spans="1:5" ht="12.75">
      <c r="A37" s="35" t="s">
        <v>57</v>
      </c>
      <c r="E37" s="40" t="s">
        <v>5</v>
      </c>
    </row>
    <row r="38" spans="1:5" ht="12.75">
      <c r="A38" t="s">
        <v>58</v>
      </c>
      <c r="E38" s="39" t="s">
        <v>5</v>
      </c>
    </row>
    <row r="39" spans="1:16" ht="25.5">
      <c r="A39" t="s">
        <v>50</v>
      </c>
      <c s="34" t="s">
        <v>75</v>
      </c>
      <c s="34" t="s">
        <v>4258</v>
      </c>
      <c s="35" t="s">
        <v>3265</v>
      </c>
      <c s="6" t="s">
        <v>4260</v>
      </c>
      <c s="36" t="s">
        <v>470</v>
      </c>
      <c s="37">
        <v>140.359</v>
      </c>
      <c s="36">
        <v>0</v>
      </c>
      <c s="36">
        <f>ROUND(G39*H39,6)</f>
      </c>
      <c r="L39" s="38">
        <v>0</v>
      </c>
      <c s="32">
        <f>ROUND(ROUND(L39,2)*ROUND(G39,3),2)</f>
      </c>
      <c s="36" t="s">
        <v>184</v>
      </c>
      <c>
        <f>(M39*21)/100</f>
      </c>
      <c t="s">
        <v>28</v>
      </c>
    </row>
    <row r="40" spans="1:5" ht="25.5">
      <c r="A40" s="35" t="s">
        <v>56</v>
      </c>
      <c r="E40" s="39" t="s">
        <v>4260</v>
      </c>
    </row>
    <row r="41" spans="1:5" ht="12.75">
      <c r="A41" s="35" t="s">
        <v>57</v>
      </c>
      <c r="E41" s="40" t="s">
        <v>5</v>
      </c>
    </row>
    <row r="42" spans="1:5" ht="12.75">
      <c r="A42" t="s">
        <v>58</v>
      </c>
      <c r="E42" s="39" t="s">
        <v>5</v>
      </c>
    </row>
    <row r="43" spans="1:16" ht="25.5">
      <c r="A43" t="s">
        <v>50</v>
      </c>
      <c s="34" t="s">
        <v>78</v>
      </c>
      <c s="34" t="s">
        <v>746</v>
      </c>
      <c s="35" t="s">
        <v>747</v>
      </c>
      <c s="6" t="s">
        <v>749</v>
      </c>
      <c s="36" t="s">
        <v>470</v>
      </c>
      <c s="37">
        <v>86.58</v>
      </c>
      <c s="36">
        <v>0</v>
      </c>
      <c s="36">
        <f>ROUND(G43*H43,6)</f>
      </c>
      <c r="L43" s="38">
        <v>0</v>
      </c>
      <c s="32">
        <f>ROUND(ROUND(L43,2)*ROUND(G43,3),2)</f>
      </c>
      <c s="36" t="s">
        <v>184</v>
      </c>
      <c>
        <f>(M43*21)/100</f>
      </c>
      <c t="s">
        <v>28</v>
      </c>
    </row>
    <row r="44" spans="1:5" ht="25.5">
      <c r="A44" s="35" t="s">
        <v>56</v>
      </c>
      <c r="E44" s="39" t="s">
        <v>749</v>
      </c>
    </row>
    <row r="45" spans="1:5" ht="12.75">
      <c r="A45" s="35" t="s">
        <v>57</v>
      </c>
      <c r="E45" s="40" t="s">
        <v>5</v>
      </c>
    </row>
    <row r="46" spans="1:5" ht="12.75">
      <c r="A46" t="s">
        <v>58</v>
      </c>
      <c r="E46" s="39" t="s">
        <v>5</v>
      </c>
    </row>
    <row r="47" spans="1:16" ht="25.5">
      <c r="A47" t="s">
        <v>50</v>
      </c>
      <c s="34" t="s">
        <v>81</v>
      </c>
      <c s="34" t="s">
        <v>4267</v>
      </c>
      <c s="35" t="s">
        <v>3276</v>
      </c>
      <c s="6" t="s">
        <v>4269</v>
      </c>
      <c s="36" t="s">
        <v>470</v>
      </c>
      <c s="37">
        <v>6</v>
      </c>
      <c s="36">
        <v>0</v>
      </c>
      <c s="36">
        <f>ROUND(G47*H47,6)</f>
      </c>
      <c r="L47" s="38">
        <v>0</v>
      </c>
      <c s="32">
        <f>ROUND(ROUND(L47,2)*ROUND(G47,3),2)</f>
      </c>
      <c s="36" t="s">
        <v>184</v>
      </c>
      <c>
        <f>(M47*21)/100</f>
      </c>
      <c t="s">
        <v>28</v>
      </c>
    </row>
    <row r="48" spans="1:5" ht="25.5">
      <c r="A48" s="35" t="s">
        <v>56</v>
      </c>
      <c r="E48" s="39" t="s">
        <v>4269</v>
      </c>
    </row>
    <row r="49" spans="1:5" ht="12.75">
      <c r="A49" s="35" t="s">
        <v>57</v>
      </c>
      <c r="E49" s="40" t="s">
        <v>5</v>
      </c>
    </row>
    <row r="50" spans="1:5" ht="12.75">
      <c r="A50" t="s">
        <v>58</v>
      </c>
      <c r="E50" s="39" t="s">
        <v>5</v>
      </c>
    </row>
    <row r="51" spans="1:16" ht="25.5">
      <c r="A51" t="s">
        <v>50</v>
      </c>
      <c s="34" t="s">
        <v>84</v>
      </c>
      <c s="34" t="s">
        <v>4263</v>
      </c>
      <c s="35" t="s">
        <v>3272</v>
      </c>
      <c s="6" t="s">
        <v>4265</v>
      </c>
      <c s="36" t="s">
        <v>470</v>
      </c>
      <c s="37">
        <v>386.904</v>
      </c>
      <c s="36">
        <v>0</v>
      </c>
      <c s="36">
        <f>ROUND(G51*H51,6)</f>
      </c>
      <c r="L51" s="38">
        <v>0</v>
      </c>
      <c s="32">
        <f>ROUND(ROUND(L51,2)*ROUND(G51,3),2)</f>
      </c>
      <c s="36" t="s">
        <v>184</v>
      </c>
      <c>
        <f>(M51*21)/100</f>
      </c>
      <c t="s">
        <v>28</v>
      </c>
    </row>
    <row r="52" spans="1:5" ht="25.5">
      <c r="A52" s="35" t="s">
        <v>56</v>
      </c>
      <c r="E52" s="39" t="s">
        <v>4265</v>
      </c>
    </row>
    <row r="53" spans="1:5" ht="12.75">
      <c r="A53" s="35" t="s">
        <v>57</v>
      </c>
      <c r="E53" s="40" t="s">
        <v>5</v>
      </c>
    </row>
    <row r="54" spans="1:5" ht="12.75">
      <c r="A54" t="s">
        <v>58</v>
      </c>
      <c r="E54" s="39" t="s">
        <v>5</v>
      </c>
    </row>
    <row r="55" spans="1:16" ht="25.5">
      <c r="A55" t="s">
        <v>50</v>
      </c>
      <c s="34" t="s">
        <v>87</v>
      </c>
      <c s="34" t="s">
        <v>4271</v>
      </c>
      <c s="35" t="s">
        <v>3280</v>
      </c>
      <c s="6" t="s">
        <v>4273</v>
      </c>
      <c s="36" t="s">
        <v>470</v>
      </c>
      <c s="37">
        <v>7.377</v>
      </c>
      <c s="36">
        <v>0</v>
      </c>
      <c s="36">
        <f>ROUND(G55*H55,6)</f>
      </c>
      <c r="L55" s="38">
        <v>0</v>
      </c>
      <c s="32">
        <f>ROUND(ROUND(L55,2)*ROUND(G55,3),2)</f>
      </c>
      <c s="36" t="s">
        <v>184</v>
      </c>
      <c>
        <f>(M55*21)/100</f>
      </c>
      <c t="s">
        <v>28</v>
      </c>
    </row>
    <row r="56" spans="1:5" ht="25.5">
      <c r="A56" s="35" t="s">
        <v>56</v>
      </c>
      <c r="E56" s="39" t="s">
        <v>4273</v>
      </c>
    </row>
    <row r="57" spans="1:5" ht="12.75">
      <c r="A57" s="35" t="s">
        <v>57</v>
      </c>
      <c r="E57" s="40" t="s">
        <v>5</v>
      </c>
    </row>
    <row r="58" spans="1:5" ht="12.75">
      <c r="A58" t="s">
        <v>58</v>
      </c>
      <c r="E58" s="39" t="s">
        <v>5</v>
      </c>
    </row>
    <row r="59" spans="1:16" ht="25.5">
      <c r="A59" t="s">
        <v>50</v>
      </c>
      <c s="34" t="s">
        <v>90</v>
      </c>
      <c s="34" t="s">
        <v>4275</v>
      </c>
      <c s="35" t="s">
        <v>3284</v>
      </c>
      <c s="6" t="s">
        <v>4277</v>
      </c>
      <c s="36" t="s">
        <v>470</v>
      </c>
      <c s="37">
        <v>96.194</v>
      </c>
      <c s="36">
        <v>0</v>
      </c>
      <c s="36">
        <f>ROUND(G59*H59,6)</f>
      </c>
      <c r="L59" s="38">
        <v>0</v>
      </c>
      <c s="32">
        <f>ROUND(ROUND(L59,2)*ROUND(G59,3),2)</f>
      </c>
      <c s="36" t="s">
        <v>184</v>
      </c>
      <c>
        <f>(M59*21)/100</f>
      </c>
      <c t="s">
        <v>28</v>
      </c>
    </row>
    <row r="60" spans="1:5" ht="25.5">
      <c r="A60" s="35" t="s">
        <v>56</v>
      </c>
      <c r="E60" s="39" t="s">
        <v>4277</v>
      </c>
    </row>
    <row r="61" spans="1:5" ht="12.75">
      <c r="A61" s="35" t="s">
        <v>57</v>
      </c>
      <c r="E61" s="40" t="s">
        <v>5</v>
      </c>
    </row>
    <row r="62" spans="1:5" ht="12.75">
      <c r="A62" t="s">
        <v>58</v>
      </c>
      <c r="E62" s="39" t="s">
        <v>5</v>
      </c>
    </row>
    <row r="63" spans="1:16" ht="25.5">
      <c r="A63" t="s">
        <v>50</v>
      </c>
      <c s="34" t="s">
        <v>94</v>
      </c>
      <c s="34" t="s">
        <v>4279</v>
      </c>
      <c s="35" t="s">
        <v>3288</v>
      </c>
      <c s="6" t="s">
        <v>4281</v>
      </c>
      <c s="36" t="s">
        <v>470</v>
      </c>
      <c s="37">
        <v>3.024</v>
      </c>
      <c s="36">
        <v>0</v>
      </c>
      <c s="36">
        <f>ROUND(G63*H63,6)</f>
      </c>
      <c r="L63" s="38">
        <v>0</v>
      </c>
      <c s="32">
        <f>ROUND(ROUND(L63,2)*ROUND(G63,3),2)</f>
      </c>
      <c s="36" t="s">
        <v>184</v>
      </c>
      <c>
        <f>(M63*21)/100</f>
      </c>
      <c t="s">
        <v>28</v>
      </c>
    </row>
    <row r="64" spans="1:5" ht="25.5">
      <c r="A64" s="35" t="s">
        <v>56</v>
      </c>
      <c r="E64" s="39" t="s">
        <v>4281</v>
      </c>
    </row>
    <row r="65" spans="1:5" ht="12.75">
      <c r="A65" s="35" t="s">
        <v>57</v>
      </c>
      <c r="E65" s="40" t="s">
        <v>5</v>
      </c>
    </row>
    <row r="66" spans="1:5" ht="12.75">
      <c r="A66" t="s">
        <v>58</v>
      </c>
      <c r="E66" s="39" t="s">
        <v>5</v>
      </c>
    </row>
    <row r="67" spans="1:16" ht="25.5">
      <c r="A67" t="s">
        <v>50</v>
      </c>
      <c s="34" t="s">
        <v>97</v>
      </c>
      <c s="34" t="s">
        <v>751</v>
      </c>
      <c s="35" t="s">
        <v>752</v>
      </c>
      <c s="6" t="s">
        <v>754</v>
      </c>
      <c s="36" t="s">
        <v>470</v>
      </c>
      <c s="37">
        <v>23.226</v>
      </c>
      <c s="36">
        <v>0</v>
      </c>
      <c s="36">
        <f>ROUND(G67*H67,6)</f>
      </c>
      <c r="L67" s="38">
        <v>0</v>
      </c>
      <c s="32">
        <f>ROUND(ROUND(L67,2)*ROUND(G67,3),2)</f>
      </c>
      <c s="36" t="s">
        <v>184</v>
      </c>
      <c>
        <f>(M67*21)/100</f>
      </c>
      <c t="s">
        <v>28</v>
      </c>
    </row>
    <row r="68" spans="1:5" ht="25.5">
      <c r="A68" s="35" t="s">
        <v>56</v>
      </c>
      <c r="E68" s="39" t="s">
        <v>754</v>
      </c>
    </row>
    <row r="69" spans="1:5" ht="25.5">
      <c r="A69" s="35" t="s">
        <v>57</v>
      </c>
      <c r="E69" s="40" t="s">
        <v>755</v>
      </c>
    </row>
    <row r="70" spans="1:5" ht="12.75">
      <c r="A70" t="s">
        <v>58</v>
      </c>
      <c r="E70" s="39" t="s">
        <v>5</v>
      </c>
    </row>
    <row r="71" spans="1:16" ht="25.5">
      <c r="A71" t="s">
        <v>50</v>
      </c>
      <c s="34" t="s">
        <v>101</v>
      </c>
      <c s="34" t="s">
        <v>723</v>
      </c>
      <c s="35" t="s">
        <v>724</v>
      </c>
      <c s="6" t="s">
        <v>726</v>
      </c>
      <c s="36" t="s">
        <v>470</v>
      </c>
      <c s="37">
        <v>233.976</v>
      </c>
      <c s="36">
        <v>0</v>
      </c>
      <c s="36">
        <f>ROUND(G71*H71,6)</f>
      </c>
      <c r="L71" s="38">
        <v>0</v>
      </c>
      <c s="32">
        <f>ROUND(ROUND(L71,2)*ROUND(G71,3),2)</f>
      </c>
      <c s="36" t="s">
        <v>184</v>
      </c>
      <c>
        <f>(M71*21)/100</f>
      </c>
      <c t="s">
        <v>28</v>
      </c>
    </row>
    <row r="72" spans="1:5" ht="25.5">
      <c r="A72" s="35" t="s">
        <v>56</v>
      </c>
      <c r="E72" s="39" t="s">
        <v>726</v>
      </c>
    </row>
    <row r="73" spans="1:5" ht="12.75">
      <c r="A73" s="35" t="s">
        <v>57</v>
      </c>
      <c r="E73" s="40" t="s">
        <v>5</v>
      </c>
    </row>
    <row r="74" spans="1:5" ht="12.75">
      <c r="A74" t="s">
        <v>58</v>
      </c>
      <c r="E74" s="39" t="s">
        <v>5</v>
      </c>
    </row>
    <row r="75" spans="1:16" ht="25.5">
      <c r="A75" t="s">
        <v>50</v>
      </c>
      <c s="34" t="s">
        <v>105</v>
      </c>
      <c s="34" t="s">
        <v>727</v>
      </c>
      <c s="35" t="s">
        <v>728</v>
      </c>
      <c s="6" t="s">
        <v>730</v>
      </c>
      <c s="36" t="s">
        <v>470</v>
      </c>
      <c s="37">
        <v>3275.664</v>
      </c>
      <c s="36">
        <v>0</v>
      </c>
      <c s="36">
        <f>ROUND(G75*H75,6)</f>
      </c>
      <c r="L75" s="38">
        <v>0</v>
      </c>
      <c s="32">
        <f>ROUND(ROUND(L75,2)*ROUND(G75,3),2)</f>
      </c>
      <c s="36" t="s">
        <v>184</v>
      </c>
      <c>
        <f>(M75*21)/100</f>
      </c>
      <c t="s">
        <v>28</v>
      </c>
    </row>
    <row r="76" spans="1:5" ht="25.5">
      <c r="A76" s="35" t="s">
        <v>56</v>
      </c>
      <c r="E76" s="39" t="s">
        <v>730</v>
      </c>
    </row>
    <row r="77" spans="1:5" ht="25.5">
      <c r="A77" s="35" t="s">
        <v>57</v>
      </c>
      <c r="E77" s="40" t="s">
        <v>731</v>
      </c>
    </row>
    <row r="78" spans="1:5" ht="12.75">
      <c r="A78" t="s">
        <v>58</v>
      </c>
      <c r="E78" s="39" t="s">
        <v>5</v>
      </c>
    </row>
    <row r="79" spans="1:16" ht="25.5">
      <c r="A79" t="s">
        <v>50</v>
      </c>
      <c s="34" t="s">
        <v>109</v>
      </c>
      <c s="34" t="s">
        <v>732</v>
      </c>
      <c s="35" t="s">
        <v>733</v>
      </c>
      <c s="6" t="s">
        <v>735</v>
      </c>
      <c s="36" t="s">
        <v>470</v>
      </c>
      <c s="37">
        <v>85.77</v>
      </c>
      <c s="36">
        <v>0</v>
      </c>
      <c s="36">
        <f>ROUND(G79*H79,6)</f>
      </c>
      <c r="L79" s="38">
        <v>0</v>
      </c>
      <c s="32">
        <f>ROUND(ROUND(L79,2)*ROUND(G79,3),2)</f>
      </c>
      <c s="36" t="s">
        <v>184</v>
      </c>
      <c>
        <f>(M79*21)/100</f>
      </c>
      <c t="s">
        <v>28</v>
      </c>
    </row>
    <row r="80" spans="1:5" ht="25.5">
      <c r="A80" s="35" t="s">
        <v>56</v>
      </c>
      <c r="E80" s="39" t="s">
        <v>735</v>
      </c>
    </row>
    <row r="81" spans="1:5" ht="12.75">
      <c r="A81" s="35" t="s">
        <v>57</v>
      </c>
      <c r="E81" s="40" t="s">
        <v>5</v>
      </c>
    </row>
    <row r="82" spans="1:5" ht="12.75">
      <c r="A82" t="s">
        <v>58</v>
      </c>
      <c r="E82" s="39" t="s">
        <v>5</v>
      </c>
    </row>
    <row r="83" spans="1:16" ht="25.5">
      <c r="A83" t="s">
        <v>50</v>
      </c>
      <c s="34" t="s">
        <v>112</v>
      </c>
      <c s="34" t="s">
        <v>736</v>
      </c>
      <c s="35" t="s">
        <v>737</v>
      </c>
      <c s="6" t="s">
        <v>739</v>
      </c>
      <c s="36" t="s">
        <v>470</v>
      </c>
      <c s="37">
        <v>1200.78</v>
      </c>
      <c s="36">
        <v>0</v>
      </c>
      <c s="36">
        <f>ROUND(G83*H83,6)</f>
      </c>
      <c r="L83" s="38">
        <v>0</v>
      </c>
      <c s="32">
        <f>ROUND(ROUND(L83,2)*ROUND(G83,3),2)</f>
      </c>
      <c s="36" t="s">
        <v>184</v>
      </c>
      <c>
        <f>(M83*21)/100</f>
      </c>
      <c t="s">
        <v>28</v>
      </c>
    </row>
    <row r="84" spans="1:5" ht="25.5">
      <c r="A84" s="35" t="s">
        <v>56</v>
      </c>
      <c r="E84" s="39" t="s">
        <v>739</v>
      </c>
    </row>
    <row r="85" spans="1:5" ht="25.5">
      <c r="A85" s="35" t="s">
        <v>57</v>
      </c>
      <c r="E85" s="40" t="s">
        <v>740</v>
      </c>
    </row>
    <row r="86" spans="1:5" ht="12.75">
      <c r="A86" t="s">
        <v>58</v>
      </c>
      <c r="E86" s="39" t="s">
        <v>5</v>
      </c>
    </row>
    <row r="87" spans="1:16" ht="12.75">
      <c r="A87" t="s">
        <v>50</v>
      </c>
      <c s="34" t="s">
        <v>115</v>
      </c>
      <c s="34" t="s">
        <v>4284</v>
      </c>
      <c s="35" t="s">
        <v>3307</v>
      </c>
      <c s="6" t="s">
        <v>4286</v>
      </c>
      <c s="36" t="s">
        <v>470</v>
      </c>
      <c s="37">
        <v>1</v>
      </c>
      <c s="36">
        <v>0</v>
      </c>
      <c s="36">
        <f>ROUND(G87*H87,6)</f>
      </c>
      <c r="L87" s="38">
        <v>0</v>
      </c>
      <c s="32">
        <f>ROUND(ROUND(L87,2)*ROUND(G87,3),2)</f>
      </c>
      <c s="36" t="s">
        <v>55</v>
      </c>
      <c>
        <f>(M87*21)/100</f>
      </c>
      <c t="s">
        <v>28</v>
      </c>
    </row>
    <row r="88" spans="1:5" ht="12.75">
      <c r="A88" s="35" t="s">
        <v>56</v>
      </c>
      <c r="E88" s="39" t="s">
        <v>4286</v>
      </c>
    </row>
    <row r="89" spans="1:5" ht="12.75">
      <c r="A89" s="35" t="s">
        <v>57</v>
      </c>
      <c r="E89" s="40" t="s">
        <v>5</v>
      </c>
    </row>
    <row r="90" spans="1:5" ht="12.75">
      <c r="A90" t="s">
        <v>58</v>
      </c>
      <c r="E90" s="39" t="s">
        <v>5</v>
      </c>
    </row>
    <row r="91" spans="1:16" ht="12.75">
      <c r="A91" t="s">
        <v>50</v>
      </c>
      <c s="34" t="s">
        <v>118</v>
      </c>
      <c s="34" t="s">
        <v>4288</v>
      </c>
      <c s="35" t="s">
        <v>3310</v>
      </c>
      <c s="6" t="s">
        <v>4290</v>
      </c>
      <c s="36" t="s">
        <v>470</v>
      </c>
      <c s="37">
        <v>3</v>
      </c>
      <c s="36">
        <v>0</v>
      </c>
      <c s="36">
        <f>ROUND(G91*H91,6)</f>
      </c>
      <c r="L91" s="38">
        <v>0</v>
      </c>
      <c s="32">
        <f>ROUND(ROUND(L91,2)*ROUND(G91,3),2)</f>
      </c>
      <c s="36" t="s">
        <v>55</v>
      </c>
      <c>
        <f>(M91*21)/100</f>
      </c>
      <c t="s">
        <v>28</v>
      </c>
    </row>
    <row r="92" spans="1:5" ht="12.75">
      <c r="A92" s="35" t="s">
        <v>56</v>
      </c>
      <c r="E92" s="39" t="s">
        <v>4290</v>
      </c>
    </row>
    <row r="93" spans="1:5" ht="12.75">
      <c r="A93" s="35" t="s">
        <v>57</v>
      </c>
      <c r="E93" s="40" t="s">
        <v>5</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6463</v>
      </c>
      <c s="41">
        <f>Rekapitulace!C40</f>
      </c>
      <c s="20" t="s">
        <v>0</v>
      </c>
      <c t="s">
        <v>23</v>
      </c>
      <c t="s">
        <v>28</v>
      </c>
    </row>
    <row r="4" spans="1:16" ht="32" customHeight="1">
      <c r="A4" s="24" t="s">
        <v>20</v>
      </c>
      <c s="25" t="s">
        <v>29</v>
      </c>
      <c s="27" t="s">
        <v>6463</v>
      </c>
      <c r="E4" s="26" t="s">
        <v>6464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COUNTIFS(L8:L50,"=0",A8:A50,"P")+COUNTIFS(L8:L50,"",A8:A50,"P")+SUM(Q8:Q50)</f>
      </c>
    </row>
    <row r="8" spans="1:13" ht="12.75">
      <c r="A8" t="s">
        <v>45</v>
      </c>
      <c r="C8" s="28" t="s">
        <v>6467</v>
      </c>
      <c r="E8" s="30" t="s">
        <v>6466</v>
      </c>
      <c r="J8" s="29">
        <f>0+J9</f>
      </c>
      <c s="29">
        <f>0+K9</f>
      </c>
      <c s="29">
        <f>0+L9</f>
      </c>
      <c s="29">
        <f>0+M9</f>
      </c>
    </row>
    <row r="9" spans="1:13" ht="12.75">
      <c r="A9" t="s">
        <v>47</v>
      </c>
      <c r="C9" s="31" t="s">
        <v>720</v>
      </c>
      <c r="E9" s="33" t="s">
        <v>603</v>
      </c>
      <c r="J9" s="32">
        <f>0</f>
      </c>
      <c s="32">
        <f>0</f>
      </c>
      <c s="32">
        <f>0+L10+L14+L18+L22+L26+L30+L34+L38+L42+L46+L50</f>
      </c>
      <c s="32">
        <f>0+M10+M14+M18+M22+M26+M30+M34+M38+M42+M46+M50</f>
      </c>
    </row>
    <row r="10" spans="1:16" ht="12.75">
      <c r="A10" t="s">
        <v>50</v>
      </c>
      <c s="34" t="s">
        <v>51</v>
      </c>
      <c s="34" t="s">
        <v>6468</v>
      </c>
      <c s="35" t="s">
        <v>5</v>
      </c>
      <c s="6" t="s">
        <v>6469</v>
      </c>
      <c s="36" t="s">
        <v>124</v>
      </c>
      <c s="37">
        <v>1</v>
      </c>
      <c s="36">
        <v>0</v>
      </c>
      <c s="36">
        <f>ROUND(G10*H10,6)</f>
      </c>
      <c r="L10" s="38">
        <v>0</v>
      </c>
      <c s="32">
        <f>ROUND(ROUND(L10,2)*ROUND(G10,3),2)</f>
      </c>
      <c s="36" t="s">
        <v>55</v>
      </c>
      <c>
        <f>(M10*21)/100</f>
      </c>
      <c t="s">
        <v>28</v>
      </c>
    </row>
    <row r="11" spans="1:5" ht="12.75">
      <c r="A11" s="35" t="s">
        <v>56</v>
      </c>
      <c r="E11" s="39" t="s">
        <v>6469</v>
      </c>
    </row>
    <row r="12" spans="1:5" ht="12.75">
      <c r="A12" s="35" t="s">
        <v>57</v>
      </c>
      <c r="E12" s="40" t="s">
        <v>5</v>
      </c>
    </row>
    <row r="13" spans="1:5" ht="12.75">
      <c r="A13" t="s">
        <v>58</v>
      </c>
      <c r="E13" s="39" t="s">
        <v>5</v>
      </c>
    </row>
    <row r="14" spans="1:16" ht="25.5">
      <c r="A14" t="s">
        <v>50</v>
      </c>
      <c s="34" t="s">
        <v>28</v>
      </c>
      <c s="34" t="s">
        <v>6470</v>
      </c>
      <c s="35" t="s">
        <v>5</v>
      </c>
      <c s="6" t="s">
        <v>6471</v>
      </c>
      <c s="36" t="s">
        <v>124</v>
      </c>
      <c s="37">
        <v>1</v>
      </c>
      <c s="36">
        <v>0</v>
      </c>
      <c s="36">
        <f>ROUND(G14*H14,6)</f>
      </c>
      <c r="L14" s="38">
        <v>0</v>
      </c>
      <c s="32">
        <f>ROUND(ROUND(L14,2)*ROUND(G14,3),2)</f>
      </c>
      <c s="36" t="s">
        <v>55</v>
      </c>
      <c>
        <f>(M14*21)/100</f>
      </c>
      <c t="s">
        <v>28</v>
      </c>
    </row>
    <row r="15" spans="1:5" ht="25.5">
      <c r="A15" s="35" t="s">
        <v>56</v>
      </c>
      <c r="E15" s="39" t="s">
        <v>6471</v>
      </c>
    </row>
    <row r="16" spans="1:5" ht="12.75">
      <c r="A16" s="35" t="s">
        <v>57</v>
      </c>
      <c r="E16" s="40" t="s">
        <v>5</v>
      </c>
    </row>
    <row r="17" spans="1:5" ht="12.75">
      <c r="A17" t="s">
        <v>58</v>
      </c>
      <c r="E17" s="39" t="s">
        <v>5</v>
      </c>
    </row>
    <row r="18" spans="1:16" ht="25.5">
      <c r="A18" t="s">
        <v>50</v>
      </c>
      <c s="34" t="s">
        <v>26</v>
      </c>
      <c s="34" t="s">
        <v>6472</v>
      </c>
      <c s="35" t="s">
        <v>5</v>
      </c>
      <c s="6" t="s">
        <v>6473</v>
      </c>
      <c s="36" t="s">
        <v>6474</v>
      </c>
      <c s="37">
        <v>18</v>
      </c>
      <c s="36">
        <v>0</v>
      </c>
      <c s="36">
        <f>ROUND(G18*H18,6)</f>
      </c>
      <c r="L18" s="38">
        <v>0</v>
      </c>
      <c s="32">
        <f>ROUND(ROUND(L18,2)*ROUND(G18,3),2)</f>
      </c>
      <c s="36" t="s">
        <v>55</v>
      </c>
      <c>
        <f>(M18*21)/100</f>
      </c>
      <c t="s">
        <v>28</v>
      </c>
    </row>
    <row r="19" spans="1:5" ht="25.5">
      <c r="A19" s="35" t="s">
        <v>56</v>
      </c>
      <c r="E19" s="39" t="s">
        <v>6473</v>
      </c>
    </row>
    <row r="20" spans="1:5" ht="12.75">
      <c r="A20" s="35" t="s">
        <v>57</v>
      </c>
      <c r="E20" s="40" t="s">
        <v>5</v>
      </c>
    </row>
    <row r="21" spans="1:5" ht="12.75">
      <c r="A21" t="s">
        <v>58</v>
      </c>
      <c r="E21" s="39" t="s">
        <v>5</v>
      </c>
    </row>
    <row r="22" spans="1:16" ht="38.25">
      <c r="A22" t="s">
        <v>50</v>
      </c>
      <c s="34" t="s">
        <v>63</v>
      </c>
      <c s="34" t="s">
        <v>6475</v>
      </c>
      <c s="35" t="s">
        <v>5</v>
      </c>
      <c s="6" t="s">
        <v>6476</v>
      </c>
      <c s="36" t="s">
        <v>6474</v>
      </c>
      <c s="37">
        <v>18</v>
      </c>
      <c s="36">
        <v>0</v>
      </c>
      <c s="36">
        <f>ROUND(G22*H22,6)</f>
      </c>
      <c r="L22" s="38">
        <v>0</v>
      </c>
      <c s="32">
        <f>ROUND(ROUND(L22,2)*ROUND(G22,3),2)</f>
      </c>
      <c s="36" t="s">
        <v>55</v>
      </c>
      <c>
        <f>(M22*21)/100</f>
      </c>
      <c t="s">
        <v>28</v>
      </c>
    </row>
    <row r="23" spans="1:5" ht="51">
      <c r="A23" s="35" t="s">
        <v>56</v>
      </c>
      <c r="E23" s="39" t="s">
        <v>6477</v>
      </c>
    </row>
    <row r="24" spans="1:5" ht="12.75">
      <c r="A24" s="35" t="s">
        <v>57</v>
      </c>
      <c r="E24" s="40" t="s">
        <v>5</v>
      </c>
    </row>
    <row r="25" spans="1:5" ht="12.75">
      <c r="A25" t="s">
        <v>58</v>
      </c>
      <c r="E25" s="39" t="s">
        <v>5</v>
      </c>
    </row>
    <row r="26" spans="1:16" ht="38.25">
      <c r="A26" t="s">
        <v>50</v>
      </c>
      <c s="34" t="s">
        <v>66</v>
      </c>
      <c s="34" t="s">
        <v>6478</v>
      </c>
      <c s="35" t="s">
        <v>5</v>
      </c>
      <c s="6" t="s">
        <v>6479</v>
      </c>
      <c s="36" t="s">
        <v>6474</v>
      </c>
      <c s="37">
        <v>18</v>
      </c>
      <c s="36">
        <v>0</v>
      </c>
      <c s="36">
        <f>ROUND(G26*H26,6)</f>
      </c>
      <c r="L26" s="38">
        <v>0</v>
      </c>
      <c s="32">
        <f>ROUND(ROUND(L26,2)*ROUND(G26,3),2)</f>
      </c>
      <c s="36" t="s">
        <v>55</v>
      </c>
      <c>
        <f>(M26*21)/100</f>
      </c>
      <c t="s">
        <v>28</v>
      </c>
    </row>
    <row r="27" spans="1:5" ht="51">
      <c r="A27" s="35" t="s">
        <v>56</v>
      </c>
      <c r="E27" s="39" t="s">
        <v>6480</v>
      </c>
    </row>
    <row r="28" spans="1:5" ht="12.75">
      <c r="A28" s="35" t="s">
        <v>57</v>
      </c>
      <c r="E28" s="40" t="s">
        <v>5</v>
      </c>
    </row>
    <row r="29" spans="1:5" ht="12.75">
      <c r="A29" t="s">
        <v>58</v>
      </c>
      <c r="E29" s="39" t="s">
        <v>5</v>
      </c>
    </row>
    <row r="30" spans="1:16" ht="38.25">
      <c r="A30" t="s">
        <v>50</v>
      </c>
      <c s="34" t="s">
        <v>27</v>
      </c>
      <c s="34" t="s">
        <v>6481</v>
      </c>
      <c s="35" t="s">
        <v>5</v>
      </c>
      <c s="6" t="s">
        <v>6482</v>
      </c>
      <c s="36" t="s">
        <v>6474</v>
      </c>
      <c s="37">
        <v>18</v>
      </c>
      <c s="36">
        <v>0</v>
      </c>
      <c s="36">
        <f>ROUND(G30*H30,6)</f>
      </c>
      <c r="L30" s="38">
        <v>0</v>
      </c>
      <c s="32">
        <f>ROUND(ROUND(L30,2)*ROUND(G30,3),2)</f>
      </c>
      <c s="36" t="s">
        <v>55</v>
      </c>
      <c>
        <f>(M30*21)/100</f>
      </c>
      <c t="s">
        <v>28</v>
      </c>
    </row>
    <row r="31" spans="1:5" ht="51">
      <c r="A31" s="35" t="s">
        <v>56</v>
      </c>
      <c r="E31" s="39" t="s">
        <v>6483</v>
      </c>
    </row>
    <row r="32" spans="1:5" ht="12.75">
      <c r="A32" s="35" t="s">
        <v>57</v>
      </c>
      <c r="E32" s="40" t="s">
        <v>5</v>
      </c>
    </row>
    <row r="33" spans="1:5" ht="12.75">
      <c r="A33" t="s">
        <v>58</v>
      </c>
      <c r="E33" s="39" t="s">
        <v>5</v>
      </c>
    </row>
    <row r="34" spans="1:16" ht="25.5">
      <c r="A34" t="s">
        <v>50</v>
      </c>
      <c s="34" t="s">
        <v>71</v>
      </c>
      <c s="34" t="s">
        <v>6484</v>
      </c>
      <c s="35" t="s">
        <v>5</v>
      </c>
      <c s="6" t="s">
        <v>6485</v>
      </c>
      <c s="36" t="s">
        <v>6474</v>
      </c>
      <c s="37">
        <v>18</v>
      </c>
      <c s="36">
        <v>0</v>
      </c>
      <c s="36">
        <f>ROUND(G34*H34,6)</f>
      </c>
      <c r="L34" s="38">
        <v>0</v>
      </c>
      <c s="32">
        <f>ROUND(ROUND(L34,2)*ROUND(G34,3),2)</f>
      </c>
      <c s="36" t="s">
        <v>55</v>
      </c>
      <c>
        <f>(M34*21)/100</f>
      </c>
      <c t="s">
        <v>28</v>
      </c>
    </row>
    <row r="35" spans="1:5" ht="51">
      <c r="A35" s="35" t="s">
        <v>56</v>
      </c>
      <c r="E35" s="39" t="s">
        <v>6486</v>
      </c>
    </row>
    <row r="36" spans="1:5" ht="12.75">
      <c r="A36" s="35" t="s">
        <v>57</v>
      </c>
      <c r="E36" s="40" t="s">
        <v>5</v>
      </c>
    </row>
    <row r="37" spans="1:5" ht="12.75">
      <c r="A37" t="s">
        <v>58</v>
      </c>
      <c r="E37" s="39" t="s">
        <v>5</v>
      </c>
    </row>
    <row r="38" spans="1:16" ht="12.75">
      <c r="A38" t="s">
        <v>50</v>
      </c>
      <c s="34" t="s">
        <v>75</v>
      </c>
      <c s="34" t="s">
        <v>6487</v>
      </c>
      <c s="35" t="s">
        <v>5</v>
      </c>
      <c s="6" t="s">
        <v>6488</v>
      </c>
      <c s="36" t="s">
        <v>124</v>
      </c>
      <c s="37">
        <v>1</v>
      </c>
      <c s="36">
        <v>0</v>
      </c>
      <c s="36">
        <f>ROUND(G38*H38,6)</f>
      </c>
      <c r="L38" s="38">
        <v>0</v>
      </c>
      <c s="32">
        <f>ROUND(ROUND(L38,2)*ROUND(G38,3),2)</f>
      </c>
      <c s="36" t="s">
        <v>55</v>
      </c>
      <c>
        <f>(M38*21)/100</f>
      </c>
      <c t="s">
        <v>28</v>
      </c>
    </row>
    <row r="39" spans="1:5" ht="12.75">
      <c r="A39" s="35" t="s">
        <v>56</v>
      </c>
      <c r="E39" s="39" t="s">
        <v>6488</v>
      </c>
    </row>
    <row r="40" spans="1:5" ht="12.75">
      <c r="A40" s="35" t="s">
        <v>57</v>
      </c>
      <c r="E40" s="40" t="s">
        <v>5</v>
      </c>
    </row>
    <row r="41" spans="1:5" ht="12.75">
      <c r="A41" t="s">
        <v>58</v>
      </c>
      <c r="E41" s="39" t="s">
        <v>5</v>
      </c>
    </row>
    <row r="42" spans="1:16" ht="25.5">
      <c r="A42" t="s">
        <v>50</v>
      </c>
      <c s="34" t="s">
        <v>78</v>
      </c>
      <c s="34" t="s">
        <v>6489</v>
      </c>
      <c s="35" t="s">
        <v>5</v>
      </c>
      <c s="6" t="s">
        <v>6490</v>
      </c>
      <c s="36" t="s">
        <v>124</v>
      </c>
      <c s="37">
        <v>1</v>
      </c>
      <c s="36">
        <v>0</v>
      </c>
      <c s="36">
        <f>ROUND(G42*H42,6)</f>
      </c>
      <c r="L42" s="38">
        <v>0</v>
      </c>
      <c s="32">
        <f>ROUND(ROUND(L42,2)*ROUND(G42,3),2)</f>
      </c>
      <c s="36" t="s">
        <v>55</v>
      </c>
      <c>
        <f>(M42*21)/100</f>
      </c>
      <c t="s">
        <v>28</v>
      </c>
    </row>
    <row r="43" spans="1:5" ht="25.5">
      <c r="A43" s="35" t="s">
        <v>56</v>
      </c>
      <c r="E43" s="39" t="s">
        <v>6490</v>
      </c>
    </row>
    <row r="44" spans="1:5" ht="12.75">
      <c r="A44" s="35" t="s">
        <v>57</v>
      </c>
      <c r="E44" s="40" t="s">
        <v>5</v>
      </c>
    </row>
    <row r="45" spans="1:5" ht="12.75">
      <c r="A45" t="s">
        <v>58</v>
      </c>
      <c r="E45" s="39" t="s">
        <v>5</v>
      </c>
    </row>
    <row r="46" spans="1:16" ht="12.75">
      <c r="A46" t="s">
        <v>50</v>
      </c>
      <c s="34" t="s">
        <v>81</v>
      </c>
      <c s="34" t="s">
        <v>6491</v>
      </c>
      <c s="35" t="s">
        <v>5</v>
      </c>
      <c s="6" t="s">
        <v>6492</v>
      </c>
      <c s="36" t="s">
        <v>124</v>
      </c>
      <c s="37">
        <v>1</v>
      </c>
      <c s="36">
        <v>0</v>
      </c>
      <c s="36">
        <f>ROUND(G46*H46,6)</f>
      </c>
      <c r="L46" s="38">
        <v>0</v>
      </c>
      <c s="32">
        <f>ROUND(ROUND(L46,2)*ROUND(G46,3),2)</f>
      </c>
      <c s="36" t="s">
        <v>55</v>
      </c>
      <c>
        <f>(M46*21)/100</f>
      </c>
      <c t="s">
        <v>28</v>
      </c>
    </row>
    <row r="47" spans="1:5" ht="12.75">
      <c r="A47" s="35" t="s">
        <v>56</v>
      </c>
      <c r="E47" s="39" t="s">
        <v>6492</v>
      </c>
    </row>
    <row r="48" spans="1:5" ht="12.75">
      <c r="A48" s="35" t="s">
        <v>57</v>
      </c>
      <c r="E48" s="40" t="s">
        <v>5</v>
      </c>
    </row>
    <row r="49" spans="1:5" ht="12.75">
      <c r="A49" t="s">
        <v>58</v>
      </c>
      <c r="E49" s="39" t="s">
        <v>5</v>
      </c>
    </row>
    <row r="50" spans="1:16" ht="12.75">
      <c r="A50" t="s">
        <v>50</v>
      </c>
      <c s="34" t="s">
        <v>84</v>
      </c>
      <c s="34" t="s">
        <v>6493</v>
      </c>
      <c s="35" t="s">
        <v>5</v>
      </c>
      <c s="6" t="s">
        <v>6494</v>
      </c>
      <c s="36" t="s">
        <v>124</v>
      </c>
      <c s="37">
        <v>1</v>
      </c>
      <c s="36">
        <v>0</v>
      </c>
      <c s="36">
        <f>ROUND(G50*H50,6)</f>
      </c>
      <c r="L50" s="38">
        <v>0</v>
      </c>
      <c s="32">
        <f>ROUND(ROUND(L50,2)*ROUND(G50,3),2)</f>
      </c>
      <c s="36" t="s">
        <v>55</v>
      </c>
      <c>
        <f>(M50*21)/100</f>
      </c>
      <c t="s">
        <v>28</v>
      </c>
    </row>
    <row r="51" spans="1:5" ht="12.75">
      <c r="A51" s="35" t="s">
        <v>56</v>
      </c>
      <c r="E51" s="39" t="s">
        <v>6494</v>
      </c>
    </row>
    <row r="52" spans="1:5" ht="12.75">
      <c r="A52" s="35" t="s">
        <v>57</v>
      </c>
      <c r="E52" s="40" t="s">
        <v>5</v>
      </c>
    </row>
    <row r="53" spans="1:5" ht="12.75">
      <c r="A53" t="s">
        <v>58</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188</v>
      </c>
      <c r="E8" s="30" t="s">
        <v>187</v>
      </c>
      <c r="J8" s="29">
        <f>0+J9+J58</f>
      </c>
      <c s="29">
        <f>0+K9+K58</f>
      </c>
      <c s="29">
        <f>0+L9+L58</f>
      </c>
      <c s="29">
        <f>0+M9+M58</f>
      </c>
    </row>
    <row r="9" spans="1:13" ht="12.75">
      <c r="A9" t="s">
        <v>47</v>
      </c>
      <c r="C9" s="31" t="s">
        <v>48</v>
      </c>
      <c r="E9" s="33" t="s">
        <v>189</v>
      </c>
      <c r="J9" s="32">
        <f>0</f>
      </c>
      <c s="32">
        <f>0</f>
      </c>
      <c s="32">
        <f>0+L10+L14+L18+L22+L26+L30+L34+L38+L42+L46+L50+L54</f>
      </c>
      <c s="32">
        <f>0+M10+M14+M18+M22+M26+M30+M34+M38+M42+M46+M50+M54</f>
      </c>
    </row>
    <row r="10" spans="1:16" ht="25.5">
      <c r="A10" t="s">
        <v>50</v>
      </c>
      <c s="34" t="s">
        <v>51</v>
      </c>
      <c s="34" t="s">
        <v>190</v>
      </c>
      <c s="35" t="s">
        <v>5</v>
      </c>
      <c s="6" t="s">
        <v>191</v>
      </c>
      <c s="36" t="s">
        <v>54</v>
      </c>
      <c s="37">
        <v>3</v>
      </c>
      <c s="36">
        <v>0</v>
      </c>
      <c s="36">
        <f>ROUND(G10*H10,6)</f>
      </c>
      <c r="L10" s="38">
        <v>0</v>
      </c>
      <c s="32">
        <f>ROUND(ROUND(L10,2)*ROUND(G10,3),2)</f>
      </c>
      <c s="36" t="s">
        <v>55</v>
      </c>
      <c>
        <f>(M10*21)/100</f>
      </c>
      <c t="s">
        <v>28</v>
      </c>
    </row>
    <row r="11" spans="1:5" ht="25.5">
      <c r="A11" s="35" t="s">
        <v>56</v>
      </c>
      <c r="E11" s="39" t="s">
        <v>191</v>
      </c>
    </row>
    <row r="12" spans="1:5" ht="12.75">
      <c r="A12" s="35" t="s">
        <v>57</v>
      </c>
      <c r="E12" s="40" t="s">
        <v>5</v>
      </c>
    </row>
    <row r="13" spans="1:5" ht="12.75">
      <c r="A13" t="s">
        <v>58</v>
      </c>
      <c r="E13" s="39" t="s">
        <v>5</v>
      </c>
    </row>
    <row r="14" spans="1:16" ht="12.75">
      <c r="A14" t="s">
        <v>50</v>
      </c>
      <c s="34" t="s">
        <v>28</v>
      </c>
      <c s="34" t="s">
        <v>192</v>
      </c>
      <c s="35" t="s">
        <v>5</v>
      </c>
      <c s="6" t="s">
        <v>193</v>
      </c>
      <c s="36" t="s">
        <v>54</v>
      </c>
      <c s="37">
        <v>2</v>
      </c>
      <c s="36">
        <v>0</v>
      </c>
      <c s="36">
        <f>ROUND(G14*H14,6)</f>
      </c>
      <c r="L14" s="38">
        <v>0</v>
      </c>
      <c s="32">
        <f>ROUND(ROUND(L14,2)*ROUND(G14,3),2)</f>
      </c>
      <c s="36" t="s">
        <v>55</v>
      </c>
      <c>
        <f>(M14*21)/100</f>
      </c>
      <c t="s">
        <v>28</v>
      </c>
    </row>
    <row r="15" spans="1:5" ht="12.75">
      <c r="A15" s="35" t="s">
        <v>56</v>
      </c>
      <c r="E15" s="39" t="s">
        <v>193</v>
      </c>
    </row>
    <row r="16" spans="1:5" ht="12.75">
      <c r="A16" s="35" t="s">
        <v>57</v>
      </c>
      <c r="E16" s="40" t="s">
        <v>5</v>
      </c>
    </row>
    <row r="17" spans="1:5" ht="12.75">
      <c r="A17" t="s">
        <v>58</v>
      </c>
      <c r="E17" s="39" t="s">
        <v>5</v>
      </c>
    </row>
    <row r="18" spans="1:16" ht="12.75">
      <c r="A18" t="s">
        <v>50</v>
      </c>
      <c s="34" t="s">
        <v>26</v>
      </c>
      <c s="34" t="s">
        <v>194</v>
      </c>
      <c s="35" t="s">
        <v>5</v>
      </c>
      <c s="6" t="s">
        <v>195</v>
      </c>
      <c s="36" t="s">
        <v>93</v>
      </c>
      <c s="37">
        <v>40</v>
      </c>
      <c s="36">
        <v>0</v>
      </c>
      <c s="36">
        <f>ROUND(G18*H18,6)</f>
      </c>
      <c r="L18" s="38">
        <v>0</v>
      </c>
      <c s="32">
        <f>ROUND(ROUND(L18,2)*ROUND(G18,3),2)</f>
      </c>
      <c s="36" t="s">
        <v>55</v>
      </c>
      <c>
        <f>(M18*21)/100</f>
      </c>
      <c t="s">
        <v>28</v>
      </c>
    </row>
    <row r="19" spans="1:5" ht="12.75">
      <c r="A19" s="35" t="s">
        <v>56</v>
      </c>
      <c r="E19" s="39" t="s">
        <v>195</v>
      </c>
    </row>
    <row r="20" spans="1:5" ht="12.75">
      <c r="A20" s="35" t="s">
        <v>57</v>
      </c>
      <c r="E20" s="40" t="s">
        <v>5</v>
      </c>
    </row>
    <row r="21" spans="1:5" ht="12.75">
      <c r="A21" t="s">
        <v>58</v>
      </c>
      <c r="E21" s="39" t="s">
        <v>5</v>
      </c>
    </row>
    <row r="22" spans="1:16" ht="12.75">
      <c r="A22" t="s">
        <v>50</v>
      </c>
      <c s="34" t="s">
        <v>63</v>
      </c>
      <c s="34" t="s">
        <v>196</v>
      </c>
      <c s="35" t="s">
        <v>5</v>
      </c>
      <c s="6" t="s">
        <v>92</v>
      </c>
      <c s="36" t="s">
        <v>93</v>
      </c>
      <c s="37">
        <v>35</v>
      </c>
      <c s="36">
        <v>0</v>
      </c>
      <c s="36">
        <f>ROUND(G22*H22,6)</f>
      </c>
      <c r="L22" s="38">
        <v>0</v>
      </c>
      <c s="32">
        <f>ROUND(ROUND(L22,2)*ROUND(G22,3),2)</f>
      </c>
      <c s="36" t="s">
        <v>55</v>
      </c>
      <c>
        <f>(M22*21)/100</f>
      </c>
      <c t="s">
        <v>28</v>
      </c>
    </row>
    <row r="23" spans="1:5" ht="12.75">
      <c r="A23" s="35" t="s">
        <v>56</v>
      </c>
      <c r="E23" s="39" t="s">
        <v>92</v>
      </c>
    </row>
    <row r="24" spans="1:5" ht="12.75">
      <c r="A24" s="35" t="s">
        <v>57</v>
      </c>
      <c r="E24" s="40" t="s">
        <v>5</v>
      </c>
    </row>
    <row r="25" spans="1:5" ht="12.75">
      <c r="A25" t="s">
        <v>58</v>
      </c>
      <c r="E25" s="39" t="s">
        <v>5</v>
      </c>
    </row>
    <row r="26" spans="1:16" ht="12.75">
      <c r="A26" t="s">
        <v>50</v>
      </c>
      <c s="34" t="s">
        <v>66</v>
      </c>
      <c s="34" t="s">
        <v>197</v>
      </c>
      <c s="35" t="s">
        <v>5</v>
      </c>
      <c s="6" t="s">
        <v>198</v>
      </c>
      <c s="36" t="s">
        <v>54</v>
      </c>
      <c s="37">
        <v>2</v>
      </c>
      <c s="36">
        <v>0</v>
      </c>
      <c s="36">
        <f>ROUND(G26*H26,6)</f>
      </c>
      <c r="L26" s="38">
        <v>0</v>
      </c>
      <c s="32">
        <f>ROUND(ROUND(L26,2)*ROUND(G26,3),2)</f>
      </c>
      <c s="36" t="s">
        <v>55</v>
      </c>
      <c>
        <f>(M26*21)/100</f>
      </c>
      <c t="s">
        <v>28</v>
      </c>
    </row>
    <row r="27" spans="1:5" ht="12.75">
      <c r="A27" s="35" t="s">
        <v>56</v>
      </c>
      <c r="E27" s="39" t="s">
        <v>198</v>
      </c>
    </row>
    <row r="28" spans="1:5" ht="12.75">
      <c r="A28" s="35" t="s">
        <v>57</v>
      </c>
      <c r="E28" s="40" t="s">
        <v>5</v>
      </c>
    </row>
    <row r="29" spans="1:5" ht="12.75">
      <c r="A29" t="s">
        <v>58</v>
      </c>
      <c r="E29" s="39" t="s">
        <v>5</v>
      </c>
    </row>
    <row r="30" spans="1:16" ht="12.75">
      <c r="A30" t="s">
        <v>50</v>
      </c>
      <c s="34" t="s">
        <v>27</v>
      </c>
      <c s="34" t="s">
        <v>199</v>
      </c>
      <c s="35" t="s">
        <v>5</v>
      </c>
      <c s="6" t="s">
        <v>99</v>
      </c>
      <c s="36" t="s">
        <v>100</v>
      </c>
      <c s="37">
        <v>1</v>
      </c>
      <c s="36">
        <v>0</v>
      </c>
      <c s="36">
        <f>ROUND(G30*H30,6)</f>
      </c>
      <c r="L30" s="38">
        <v>0</v>
      </c>
      <c s="32">
        <f>ROUND(ROUND(L30,2)*ROUND(G30,3),2)</f>
      </c>
      <c s="36" t="s">
        <v>55</v>
      </c>
      <c>
        <f>(M30*21)/100</f>
      </c>
      <c t="s">
        <v>28</v>
      </c>
    </row>
    <row r="31" spans="1:5" ht="12.75">
      <c r="A31" s="35" t="s">
        <v>56</v>
      </c>
      <c r="E31" s="39" t="s">
        <v>99</v>
      </c>
    </row>
    <row r="32" spans="1:5" ht="12.75">
      <c r="A32" s="35" t="s">
        <v>57</v>
      </c>
      <c r="E32" s="40" t="s">
        <v>5</v>
      </c>
    </row>
    <row r="33" spans="1:5" ht="12.75">
      <c r="A33" t="s">
        <v>58</v>
      </c>
      <c r="E33" s="39" t="s">
        <v>5</v>
      </c>
    </row>
    <row r="34" spans="1:16" ht="12.75">
      <c r="A34" t="s">
        <v>50</v>
      </c>
      <c s="34" t="s">
        <v>71</v>
      </c>
      <c s="34" t="s">
        <v>200</v>
      </c>
      <c s="35" t="s">
        <v>5</v>
      </c>
      <c s="6" t="s">
        <v>201</v>
      </c>
      <c s="36" t="s">
        <v>104</v>
      </c>
      <c s="37">
        <v>6</v>
      </c>
      <c s="36">
        <v>0</v>
      </c>
      <c s="36">
        <f>ROUND(G34*H34,6)</f>
      </c>
      <c r="L34" s="38">
        <v>0</v>
      </c>
      <c s="32">
        <f>ROUND(ROUND(L34,2)*ROUND(G34,3),2)</f>
      </c>
      <c s="36" t="s">
        <v>55</v>
      </c>
      <c>
        <f>(M34*21)/100</f>
      </c>
      <c t="s">
        <v>28</v>
      </c>
    </row>
    <row r="35" spans="1:5" ht="12.75">
      <c r="A35" s="35" t="s">
        <v>56</v>
      </c>
      <c r="E35" s="39" t="s">
        <v>201</v>
      </c>
    </row>
    <row r="36" spans="1:5" ht="12.75">
      <c r="A36" s="35" t="s">
        <v>57</v>
      </c>
      <c r="E36" s="40" t="s">
        <v>5</v>
      </c>
    </row>
    <row r="37" spans="1:5" ht="12.75">
      <c r="A37" t="s">
        <v>58</v>
      </c>
      <c r="E37" s="39" t="s">
        <v>5</v>
      </c>
    </row>
    <row r="38" spans="1:16" ht="12.75">
      <c r="A38" t="s">
        <v>50</v>
      </c>
      <c s="34" t="s">
        <v>75</v>
      </c>
      <c s="34" t="s">
        <v>202</v>
      </c>
      <c s="35" t="s">
        <v>5</v>
      </c>
      <c s="6" t="s">
        <v>203</v>
      </c>
      <c s="36" t="s">
        <v>54</v>
      </c>
      <c s="37">
        <v>11</v>
      </c>
      <c s="36">
        <v>0</v>
      </c>
      <c s="36">
        <f>ROUND(G38*H38,6)</f>
      </c>
      <c r="L38" s="38">
        <v>0</v>
      </c>
      <c s="32">
        <f>ROUND(ROUND(L38,2)*ROUND(G38,3),2)</f>
      </c>
      <c s="36" t="s">
        <v>55</v>
      </c>
      <c>
        <f>(M38*21)/100</f>
      </c>
      <c t="s">
        <v>28</v>
      </c>
    </row>
    <row r="39" spans="1:5" ht="12.75">
      <c r="A39" s="35" t="s">
        <v>56</v>
      </c>
      <c r="E39" s="39" t="s">
        <v>203</v>
      </c>
    </row>
    <row r="40" spans="1:5" ht="12.75">
      <c r="A40" s="35" t="s">
        <v>57</v>
      </c>
      <c r="E40" s="40" t="s">
        <v>5</v>
      </c>
    </row>
    <row r="41" spans="1:5" ht="12.75">
      <c r="A41" t="s">
        <v>58</v>
      </c>
      <c r="E41" s="39" t="s">
        <v>5</v>
      </c>
    </row>
    <row r="42" spans="1:16" ht="12.75">
      <c r="A42" t="s">
        <v>50</v>
      </c>
      <c s="34" t="s">
        <v>78</v>
      </c>
      <c s="34" t="s">
        <v>204</v>
      </c>
      <c s="35" t="s">
        <v>5</v>
      </c>
      <c s="6" t="s">
        <v>205</v>
      </c>
      <c s="36" t="s">
        <v>104</v>
      </c>
      <c s="37">
        <v>12</v>
      </c>
      <c s="36">
        <v>0</v>
      </c>
      <c s="36">
        <f>ROUND(G42*H42,6)</f>
      </c>
      <c r="L42" s="38">
        <v>0</v>
      </c>
      <c s="32">
        <f>ROUND(ROUND(L42,2)*ROUND(G42,3),2)</f>
      </c>
      <c s="36" t="s">
        <v>55</v>
      </c>
      <c>
        <f>(M42*21)/100</f>
      </c>
      <c t="s">
        <v>28</v>
      </c>
    </row>
    <row r="43" spans="1:5" ht="12.75">
      <c r="A43" s="35" t="s">
        <v>56</v>
      </c>
      <c r="E43" s="39" t="s">
        <v>205</v>
      </c>
    </row>
    <row r="44" spans="1:5" ht="12.75">
      <c r="A44" s="35" t="s">
        <v>57</v>
      </c>
      <c r="E44" s="40" t="s">
        <v>5</v>
      </c>
    </row>
    <row r="45" spans="1:5" ht="12.75">
      <c r="A45" t="s">
        <v>58</v>
      </c>
      <c r="E45" s="39" t="s">
        <v>5</v>
      </c>
    </row>
    <row r="46" spans="1:16" ht="12.75">
      <c r="A46" t="s">
        <v>50</v>
      </c>
      <c s="34" t="s">
        <v>81</v>
      </c>
      <c s="34" t="s">
        <v>206</v>
      </c>
      <c s="35" t="s">
        <v>5</v>
      </c>
      <c s="6" t="s">
        <v>207</v>
      </c>
      <c s="36" t="s">
        <v>104</v>
      </c>
      <c s="37">
        <v>6</v>
      </c>
      <c s="36">
        <v>0</v>
      </c>
      <c s="36">
        <f>ROUND(G46*H46,6)</f>
      </c>
      <c r="L46" s="38">
        <v>0</v>
      </c>
      <c s="32">
        <f>ROUND(ROUND(L46,2)*ROUND(G46,3),2)</f>
      </c>
      <c s="36" t="s">
        <v>55</v>
      </c>
      <c>
        <f>(M46*21)/100</f>
      </c>
      <c t="s">
        <v>28</v>
      </c>
    </row>
    <row r="47" spans="1:5" ht="12.75">
      <c r="A47" s="35" t="s">
        <v>56</v>
      </c>
      <c r="E47" s="39" t="s">
        <v>207</v>
      </c>
    </row>
    <row r="48" spans="1:5" ht="12.75">
      <c r="A48" s="35" t="s">
        <v>57</v>
      </c>
      <c r="E48" s="40" t="s">
        <v>5</v>
      </c>
    </row>
    <row r="49" spans="1:5" ht="12.75">
      <c r="A49" t="s">
        <v>58</v>
      </c>
      <c r="E49" s="39" t="s">
        <v>5</v>
      </c>
    </row>
    <row r="50" spans="1:16" ht="12.75">
      <c r="A50" t="s">
        <v>50</v>
      </c>
      <c s="34" t="s">
        <v>84</v>
      </c>
      <c s="34" t="s">
        <v>208</v>
      </c>
      <c s="35" t="s">
        <v>5</v>
      </c>
      <c s="6" t="s">
        <v>123</v>
      </c>
      <c s="36" t="s">
        <v>124</v>
      </c>
      <c s="37">
        <v>1</v>
      </c>
      <c s="36">
        <v>0</v>
      </c>
      <c s="36">
        <f>ROUND(G50*H50,6)</f>
      </c>
      <c r="L50" s="38">
        <v>0</v>
      </c>
      <c s="32">
        <f>ROUND(ROUND(L50,2)*ROUND(G50,3),2)</f>
      </c>
      <c s="36" t="s">
        <v>55</v>
      </c>
      <c>
        <f>(M50*21)/100</f>
      </c>
      <c t="s">
        <v>28</v>
      </c>
    </row>
    <row r="51" spans="1:5" ht="12.75">
      <c r="A51" s="35" t="s">
        <v>56</v>
      </c>
      <c r="E51" s="39" t="s">
        <v>123</v>
      </c>
    </row>
    <row r="52" spans="1:5" ht="12.75">
      <c r="A52" s="35" t="s">
        <v>57</v>
      </c>
      <c r="E52" s="40" t="s">
        <v>5</v>
      </c>
    </row>
    <row r="53" spans="1:5" ht="12.75">
      <c r="A53" t="s">
        <v>58</v>
      </c>
      <c r="E53" s="39" t="s">
        <v>5</v>
      </c>
    </row>
    <row r="54" spans="1:16" ht="12.75">
      <c r="A54" t="s">
        <v>50</v>
      </c>
      <c s="34" t="s">
        <v>87</v>
      </c>
      <c s="34" t="s">
        <v>209</v>
      </c>
      <c s="35" t="s">
        <v>5</v>
      </c>
      <c s="6" t="s">
        <v>127</v>
      </c>
      <c s="36" t="s">
        <v>124</v>
      </c>
      <c s="37">
        <v>1</v>
      </c>
      <c s="36">
        <v>0</v>
      </c>
      <c s="36">
        <f>ROUND(G54*H54,6)</f>
      </c>
      <c r="L54" s="38">
        <v>0</v>
      </c>
      <c s="32">
        <f>ROUND(ROUND(L54,2)*ROUND(G54,3),2)</f>
      </c>
      <c s="36" t="s">
        <v>55</v>
      </c>
      <c>
        <f>(M54*21)/100</f>
      </c>
      <c t="s">
        <v>28</v>
      </c>
    </row>
    <row r="55" spans="1:5" ht="12.75">
      <c r="A55" s="35" t="s">
        <v>56</v>
      </c>
      <c r="E55" s="39" t="s">
        <v>127</v>
      </c>
    </row>
    <row r="56" spans="1:5" ht="12.75">
      <c r="A56" s="35" t="s">
        <v>57</v>
      </c>
      <c r="E56" s="40" t="s">
        <v>5</v>
      </c>
    </row>
    <row r="57" spans="1:5" ht="12.75">
      <c r="A57" t="s">
        <v>58</v>
      </c>
      <c r="E57" s="39" t="s">
        <v>5</v>
      </c>
    </row>
    <row r="58" spans="1:13" ht="12.75">
      <c r="A58" t="s">
        <v>47</v>
      </c>
      <c r="C58" s="31" t="s">
        <v>179</v>
      </c>
      <c r="E58" s="33" t="s">
        <v>180</v>
      </c>
      <c r="J58" s="32">
        <f>0</f>
      </c>
      <c s="32">
        <f>0</f>
      </c>
      <c s="32">
        <f>0+L59</f>
      </c>
      <c s="32">
        <f>0+M59</f>
      </c>
    </row>
    <row r="59" spans="1:16" ht="12.75">
      <c r="A59" t="s">
        <v>50</v>
      </c>
      <c s="34" t="s">
        <v>90</v>
      </c>
      <c s="34" t="s">
        <v>182</v>
      </c>
      <c s="35" t="s">
        <v>5</v>
      </c>
      <c s="6" t="s">
        <v>183</v>
      </c>
      <c s="36" t="s">
        <v>104</v>
      </c>
      <c s="37">
        <v>25</v>
      </c>
      <c s="36">
        <v>0</v>
      </c>
      <c s="36">
        <f>ROUND(G59*H59,6)</f>
      </c>
      <c r="L59" s="38">
        <v>0</v>
      </c>
      <c s="32">
        <f>ROUND(ROUND(L59,2)*ROUND(G59,3),2)</f>
      </c>
      <c s="36" t="s">
        <v>184</v>
      </c>
      <c>
        <f>(M59*21)/100</f>
      </c>
      <c t="s">
        <v>28</v>
      </c>
    </row>
    <row r="60" spans="1:5" ht="12.75">
      <c r="A60" s="35" t="s">
        <v>56</v>
      </c>
      <c r="E60" s="39" t="s">
        <v>183</v>
      </c>
    </row>
    <row r="61" spans="1:5" ht="25.5">
      <c r="A61" s="35" t="s">
        <v>57</v>
      </c>
      <c r="E61" s="40" t="s">
        <v>210</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213</v>
      </c>
      <c r="E8" s="30" t="s">
        <v>212</v>
      </c>
      <c r="J8" s="29">
        <f>0+J9+J170+J235</f>
      </c>
      <c s="29">
        <f>0+K9+K170+K235</f>
      </c>
      <c s="29">
        <f>0+L9+L170+L235</f>
      </c>
      <c s="29">
        <f>0+M9+M170+M235</f>
      </c>
    </row>
    <row r="9" spans="1:13" ht="12.75">
      <c r="A9" t="s">
        <v>47</v>
      </c>
      <c r="C9" s="31" t="s">
        <v>214</v>
      </c>
      <c r="E9" s="33" t="s">
        <v>215</v>
      </c>
      <c r="J9" s="32">
        <f>0</f>
      </c>
      <c s="32">
        <f>0</f>
      </c>
      <c s="32">
        <f>0+L10+L14+L18+L22+L26+L30+L34+L38+L42+L46+L50+L54+L58+L62+L66+L70+L74+L78+L82+L86+L90+L94+L98+L102+L106+L110+L114+L118+L122+L126+L130+L134+L138+L142+L146+L150+L154+L158+L162+L166</f>
      </c>
      <c s="32">
        <f>0+M10+M14+M18+M22+M26+M30+M34+M38+M42+M46+M50+M54+M58+M62+M66+M70+M74+M78+M82+M86+M90+M94+M98+M102+M106+M110+M114+M118+M122+M126+M130+M134+M138+M142+M146+M150+M154+M158+M162+M166</f>
      </c>
    </row>
    <row r="10" spans="1:16" ht="12.75">
      <c r="A10" t="s">
        <v>50</v>
      </c>
      <c s="34" t="s">
        <v>51</v>
      </c>
      <c s="34" t="s">
        <v>216</v>
      </c>
      <c s="35" t="s">
        <v>5</v>
      </c>
      <c s="6" t="s">
        <v>217</v>
      </c>
      <c s="36" t="s">
        <v>54</v>
      </c>
      <c s="37">
        <v>1</v>
      </c>
      <c s="36">
        <v>0</v>
      </c>
      <c s="36">
        <f>ROUND(G10*H10,6)</f>
      </c>
      <c r="L10" s="38">
        <v>0</v>
      </c>
      <c s="32">
        <f>ROUND(ROUND(L10,2)*ROUND(G10,3),2)</f>
      </c>
      <c s="36" t="s">
        <v>55</v>
      </c>
      <c>
        <f>(M10*21)/100</f>
      </c>
      <c t="s">
        <v>28</v>
      </c>
    </row>
    <row r="11" spans="1:5" ht="12.75">
      <c r="A11" s="35" t="s">
        <v>56</v>
      </c>
      <c r="E11" s="39" t="s">
        <v>217</v>
      </c>
    </row>
    <row r="12" spans="1:5" ht="12.75">
      <c r="A12" s="35" t="s">
        <v>57</v>
      </c>
      <c r="E12" s="40" t="s">
        <v>5</v>
      </c>
    </row>
    <row r="13" spans="1:5" ht="12.75">
      <c r="A13" t="s">
        <v>58</v>
      </c>
      <c r="E13" s="39" t="s">
        <v>5</v>
      </c>
    </row>
    <row r="14" spans="1:16" ht="12.75">
      <c r="A14" t="s">
        <v>50</v>
      </c>
      <c s="34" t="s">
        <v>28</v>
      </c>
      <c s="34" t="s">
        <v>218</v>
      </c>
      <c s="35" t="s">
        <v>5</v>
      </c>
      <c s="6" t="s">
        <v>219</v>
      </c>
      <c s="36" t="s">
        <v>54</v>
      </c>
      <c s="37">
        <v>1</v>
      </c>
      <c s="36">
        <v>0</v>
      </c>
      <c s="36">
        <f>ROUND(G14*H14,6)</f>
      </c>
      <c r="L14" s="38">
        <v>0</v>
      </c>
      <c s="32">
        <f>ROUND(ROUND(L14,2)*ROUND(G14,3),2)</f>
      </c>
      <c s="36" t="s">
        <v>55</v>
      </c>
      <c>
        <f>(M14*21)/100</f>
      </c>
      <c t="s">
        <v>28</v>
      </c>
    </row>
    <row r="15" spans="1:5" ht="12.75">
      <c r="A15" s="35" t="s">
        <v>56</v>
      </c>
      <c r="E15" s="39" t="s">
        <v>219</v>
      </c>
    </row>
    <row r="16" spans="1:5" ht="12.75">
      <c r="A16" s="35" t="s">
        <v>57</v>
      </c>
      <c r="E16" s="40" t="s">
        <v>5</v>
      </c>
    </row>
    <row r="17" spans="1:5" ht="12.75">
      <c r="A17" t="s">
        <v>58</v>
      </c>
      <c r="E17" s="39" t="s">
        <v>5</v>
      </c>
    </row>
    <row r="18" spans="1:16" ht="12.75">
      <c r="A18" t="s">
        <v>50</v>
      </c>
      <c s="34" t="s">
        <v>26</v>
      </c>
      <c s="34" t="s">
        <v>220</v>
      </c>
      <c s="35" t="s">
        <v>5</v>
      </c>
      <c s="6" t="s">
        <v>221</v>
      </c>
      <c s="36" t="s">
        <v>54</v>
      </c>
      <c s="37">
        <v>1</v>
      </c>
      <c s="36">
        <v>0</v>
      </c>
      <c s="36">
        <f>ROUND(G18*H18,6)</f>
      </c>
      <c r="L18" s="38">
        <v>0</v>
      </c>
      <c s="32">
        <f>ROUND(ROUND(L18,2)*ROUND(G18,3),2)</f>
      </c>
      <c s="36" t="s">
        <v>55</v>
      </c>
      <c>
        <f>(M18*21)/100</f>
      </c>
      <c t="s">
        <v>28</v>
      </c>
    </row>
    <row r="19" spans="1:5" ht="12.75">
      <c r="A19" s="35" t="s">
        <v>56</v>
      </c>
      <c r="E19" s="39" t="s">
        <v>221</v>
      </c>
    </row>
    <row r="20" spans="1:5" ht="12.75">
      <c r="A20" s="35" t="s">
        <v>57</v>
      </c>
      <c r="E20" s="40" t="s">
        <v>5</v>
      </c>
    </row>
    <row r="21" spans="1:5" ht="12.75">
      <c r="A21" t="s">
        <v>58</v>
      </c>
      <c r="E21" s="39" t="s">
        <v>5</v>
      </c>
    </row>
    <row r="22" spans="1:16" ht="12.75">
      <c r="A22" t="s">
        <v>50</v>
      </c>
      <c s="34" t="s">
        <v>63</v>
      </c>
      <c s="34" t="s">
        <v>222</v>
      </c>
      <c s="35" t="s">
        <v>5</v>
      </c>
      <c s="6" t="s">
        <v>223</v>
      </c>
      <c s="36" t="s">
        <v>54</v>
      </c>
      <c s="37">
        <v>1</v>
      </c>
      <c s="36">
        <v>0</v>
      </c>
      <c s="36">
        <f>ROUND(G22*H22,6)</f>
      </c>
      <c r="L22" s="38">
        <v>0</v>
      </c>
      <c s="32">
        <f>ROUND(ROUND(L22,2)*ROUND(G22,3),2)</f>
      </c>
      <c s="36" t="s">
        <v>55</v>
      </c>
      <c>
        <f>(M22*21)/100</f>
      </c>
      <c t="s">
        <v>28</v>
      </c>
    </row>
    <row r="23" spans="1:5" ht="12.75">
      <c r="A23" s="35" t="s">
        <v>56</v>
      </c>
      <c r="E23" s="39" t="s">
        <v>223</v>
      </c>
    </row>
    <row r="24" spans="1:5" ht="12.75">
      <c r="A24" s="35" t="s">
        <v>57</v>
      </c>
      <c r="E24" s="40" t="s">
        <v>5</v>
      </c>
    </row>
    <row r="25" spans="1:5" ht="12.75">
      <c r="A25" t="s">
        <v>58</v>
      </c>
      <c r="E25" s="39" t="s">
        <v>5</v>
      </c>
    </row>
    <row r="26" spans="1:16" ht="12.75">
      <c r="A26" t="s">
        <v>50</v>
      </c>
      <c s="34" t="s">
        <v>66</v>
      </c>
      <c s="34" t="s">
        <v>224</v>
      </c>
      <c s="35" t="s">
        <v>5</v>
      </c>
      <c s="6" t="s">
        <v>225</v>
      </c>
      <c s="36" t="s">
        <v>54</v>
      </c>
      <c s="37">
        <v>1</v>
      </c>
      <c s="36">
        <v>0</v>
      </c>
      <c s="36">
        <f>ROUND(G26*H26,6)</f>
      </c>
      <c r="L26" s="38">
        <v>0</v>
      </c>
      <c s="32">
        <f>ROUND(ROUND(L26,2)*ROUND(G26,3),2)</f>
      </c>
      <c s="36" t="s">
        <v>55</v>
      </c>
      <c>
        <f>(M26*21)/100</f>
      </c>
      <c t="s">
        <v>28</v>
      </c>
    </row>
    <row r="27" spans="1:5" ht="12.75">
      <c r="A27" s="35" t="s">
        <v>56</v>
      </c>
      <c r="E27" s="39" t="s">
        <v>225</v>
      </c>
    </row>
    <row r="28" spans="1:5" ht="12.75">
      <c r="A28" s="35" t="s">
        <v>57</v>
      </c>
      <c r="E28" s="40" t="s">
        <v>5</v>
      </c>
    </row>
    <row r="29" spans="1:5" ht="12.75">
      <c r="A29" t="s">
        <v>58</v>
      </c>
      <c r="E29" s="39" t="s">
        <v>5</v>
      </c>
    </row>
    <row r="30" spans="1:16" ht="12.75">
      <c r="A30" t="s">
        <v>50</v>
      </c>
      <c s="34" t="s">
        <v>27</v>
      </c>
      <c s="34" t="s">
        <v>226</v>
      </c>
      <c s="35" t="s">
        <v>5</v>
      </c>
      <c s="6" t="s">
        <v>227</v>
      </c>
      <c s="36" t="s">
        <v>54</v>
      </c>
      <c s="37">
        <v>13</v>
      </c>
      <c s="36">
        <v>0</v>
      </c>
      <c s="36">
        <f>ROUND(G30*H30,6)</f>
      </c>
      <c r="L30" s="38">
        <v>0</v>
      </c>
      <c s="32">
        <f>ROUND(ROUND(L30,2)*ROUND(G30,3),2)</f>
      </c>
      <c s="36" t="s">
        <v>55</v>
      </c>
      <c>
        <f>(M30*21)/100</f>
      </c>
      <c t="s">
        <v>28</v>
      </c>
    </row>
    <row r="31" spans="1:5" ht="12.75">
      <c r="A31" s="35" t="s">
        <v>56</v>
      </c>
      <c r="E31" s="39" t="s">
        <v>227</v>
      </c>
    </row>
    <row r="32" spans="1:5" ht="12.75">
      <c r="A32" s="35" t="s">
        <v>57</v>
      </c>
      <c r="E32" s="40" t="s">
        <v>5</v>
      </c>
    </row>
    <row r="33" spans="1:5" ht="12.75">
      <c r="A33" t="s">
        <v>58</v>
      </c>
      <c r="E33" s="39" t="s">
        <v>5</v>
      </c>
    </row>
    <row r="34" spans="1:16" ht="25.5">
      <c r="A34" t="s">
        <v>50</v>
      </c>
      <c s="34" t="s">
        <v>71</v>
      </c>
      <c s="34" t="s">
        <v>228</v>
      </c>
      <c s="35" t="s">
        <v>5</v>
      </c>
      <c s="6" t="s">
        <v>229</v>
      </c>
      <c s="36" t="s">
        <v>54</v>
      </c>
      <c s="37">
        <v>8</v>
      </c>
      <c s="36">
        <v>0</v>
      </c>
      <c s="36">
        <f>ROUND(G34*H34,6)</f>
      </c>
      <c r="L34" s="38">
        <v>0</v>
      </c>
      <c s="32">
        <f>ROUND(ROUND(L34,2)*ROUND(G34,3),2)</f>
      </c>
      <c s="36" t="s">
        <v>55</v>
      </c>
      <c>
        <f>(M34*21)/100</f>
      </c>
      <c t="s">
        <v>28</v>
      </c>
    </row>
    <row r="35" spans="1:5" ht="25.5">
      <c r="A35" s="35" t="s">
        <v>56</v>
      </c>
      <c r="E35" s="39" t="s">
        <v>229</v>
      </c>
    </row>
    <row r="36" spans="1:5" ht="12.75">
      <c r="A36" s="35" t="s">
        <v>57</v>
      </c>
      <c r="E36" s="40" t="s">
        <v>5</v>
      </c>
    </row>
    <row r="37" spans="1:5" ht="12.75">
      <c r="A37" t="s">
        <v>58</v>
      </c>
      <c r="E37" s="39" t="s">
        <v>5</v>
      </c>
    </row>
    <row r="38" spans="1:16" ht="12.75">
      <c r="A38" t="s">
        <v>50</v>
      </c>
      <c s="34" t="s">
        <v>75</v>
      </c>
      <c s="34" t="s">
        <v>230</v>
      </c>
      <c s="35" t="s">
        <v>5</v>
      </c>
      <c s="6" t="s">
        <v>231</v>
      </c>
      <c s="36" t="s">
        <v>54</v>
      </c>
      <c s="37">
        <v>1</v>
      </c>
      <c s="36">
        <v>0</v>
      </c>
      <c s="36">
        <f>ROUND(G38*H38,6)</f>
      </c>
      <c r="L38" s="38">
        <v>0</v>
      </c>
      <c s="32">
        <f>ROUND(ROUND(L38,2)*ROUND(G38,3),2)</f>
      </c>
      <c s="36" t="s">
        <v>55</v>
      </c>
      <c>
        <f>(M38*21)/100</f>
      </c>
      <c t="s">
        <v>28</v>
      </c>
    </row>
    <row r="39" spans="1:5" ht="12.75">
      <c r="A39" s="35" t="s">
        <v>56</v>
      </c>
      <c r="E39" s="39" t="s">
        <v>231</v>
      </c>
    </row>
    <row r="40" spans="1:5" ht="12.75">
      <c r="A40" s="35" t="s">
        <v>57</v>
      </c>
      <c r="E40" s="40" t="s">
        <v>5</v>
      </c>
    </row>
    <row r="41" spans="1:5" ht="12.75">
      <c r="A41" t="s">
        <v>58</v>
      </c>
      <c r="E41" s="39" t="s">
        <v>5</v>
      </c>
    </row>
    <row r="42" spans="1:16" ht="12.75">
      <c r="A42" t="s">
        <v>50</v>
      </c>
      <c s="34" t="s">
        <v>78</v>
      </c>
      <c s="34" t="s">
        <v>232</v>
      </c>
      <c s="35" t="s">
        <v>5</v>
      </c>
      <c s="6" t="s">
        <v>233</v>
      </c>
      <c s="36" t="s">
        <v>54</v>
      </c>
      <c s="37">
        <v>7</v>
      </c>
      <c s="36">
        <v>0</v>
      </c>
      <c s="36">
        <f>ROUND(G42*H42,6)</f>
      </c>
      <c r="L42" s="38">
        <v>0</v>
      </c>
      <c s="32">
        <f>ROUND(ROUND(L42,2)*ROUND(G42,3),2)</f>
      </c>
      <c s="36" t="s">
        <v>55</v>
      </c>
      <c>
        <f>(M42*21)/100</f>
      </c>
      <c t="s">
        <v>28</v>
      </c>
    </row>
    <row r="43" spans="1:5" ht="12.75">
      <c r="A43" s="35" t="s">
        <v>56</v>
      </c>
      <c r="E43" s="39" t="s">
        <v>233</v>
      </c>
    </row>
    <row r="44" spans="1:5" ht="12.75">
      <c r="A44" s="35" t="s">
        <v>57</v>
      </c>
      <c r="E44" s="40" t="s">
        <v>5</v>
      </c>
    </row>
    <row r="45" spans="1:5" ht="12.75">
      <c r="A45" t="s">
        <v>58</v>
      </c>
      <c r="E45" s="39" t="s">
        <v>5</v>
      </c>
    </row>
    <row r="46" spans="1:16" ht="12.75">
      <c r="A46" t="s">
        <v>50</v>
      </c>
      <c s="34" t="s">
        <v>81</v>
      </c>
      <c s="34" t="s">
        <v>234</v>
      </c>
      <c s="35" t="s">
        <v>5</v>
      </c>
      <c s="6" t="s">
        <v>235</v>
      </c>
      <c s="36" t="s">
        <v>54</v>
      </c>
      <c s="37">
        <v>16</v>
      </c>
      <c s="36">
        <v>0</v>
      </c>
      <c s="36">
        <f>ROUND(G46*H46,6)</f>
      </c>
      <c r="L46" s="38">
        <v>0</v>
      </c>
      <c s="32">
        <f>ROUND(ROUND(L46,2)*ROUND(G46,3),2)</f>
      </c>
      <c s="36" t="s">
        <v>55</v>
      </c>
      <c>
        <f>(M46*21)/100</f>
      </c>
      <c t="s">
        <v>28</v>
      </c>
    </row>
    <row r="47" spans="1:5" ht="12.75">
      <c r="A47" s="35" t="s">
        <v>56</v>
      </c>
      <c r="E47" s="39" t="s">
        <v>235</v>
      </c>
    </row>
    <row r="48" spans="1:5" ht="12.75">
      <c r="A48" s="35" t="s">
        <v>57</v>
      </c>
      <c r="E48" s="40" t="s">
        <v>5</v>
      </c>
    </row>
    <row r="49" spans="1:5" ht="12.75">
      <c r="A49" t="s">
        <v>58</v>
      </c>
      <c r="E49" s="39" t="s">
        <v>5</v>
      </c>
    </row>
    <row r="50" spans="1:16" ht="12.75">
      <c r="A50" t="s">
        <v>50</v>
      </c>
      <c s="34" t="s">
        <v>84</v>
      </c>
      <c s="34" t="s">
        <v>236</v>
      </c>
      <c s="35" t="s">
        <v>5</v>
      </c>
      <c s="6" t="s">
        <v>237</v>
      </c>
      <c s="36" t="s">
        <v>54</v>
      </c>
      <c s="37">
        <v>4</v>
      </c>
      <c s="36">
        <v>0</v>
      </c>
      <c s="36">
        <f>ROUND(G50*H50,6)</f>
      </c>
      <c r="L50" s="38">
        <v>0</v>
      </c>
      <c s="32">
        <f>ROUND(ROUND(L50,2)*ROUND(G50,3),2)</f>
      </c>
      <c s="36" t="s">
        <v>55</v>
      </c>
      <c>
        <f>(M50*21)/100</f>
      </c>
      <c t="s">
        <v>28</v>
      </c>
    </row>
    <row r="51" spans="1:5" ht="12.75">
      <c r="A51" s="35" t="s">
        <v>56</v>
      </c>
      <c r="E51" s="39" t="s">
        <v>237</v>
      </c>
    </row>
    <row r="52" spans="1:5" ht="12.75">
      <c r="A52" s="35" t="s">
        <v>57</v>
      </c>
      <c r="E52" s="40" t="s">
        <v>5</v>
      </c>
    </row>
    <row r="53" spans="1:5" ht="12.75">
      <c r="A53" t="s">
        <v>58</v>
      </c>
      <c r="E53" s="39" t="s">
        <v>5</v>
      </c>
    </row>
    <row r="54" spans="1:16" ht="12.75">
      <c r="A54" t="s">
        <v>50</v>
      </c>
      <c s="34" t="s">
        <v>87</v>
      </c>
      <c s="34" t="s">
        <v>238</v>
      </c>
      <c s="35" t="s">
        <v>5</v>
      </c>
      <c s="6" t="s">
        <v>239</v>
      </c>
      <c s="36" t="s">
        <v>54</v>
      </c>
      <c s="37">
        <v>8</v>
      </c>
      <c s="36">
        <v>0</v>
      </c>
      <c s="36">
        <f>ROUND(G54*H54,6)</f>
      </c>
      <c r="L54" s="38">
        <v>0</v>
      </c>
      <c s="32">
        <f>ROUND(ROUND(L54,2)*ROUND(G54,3),2)</f>
      </c>
      <c s="36" t="s">
        <v>55</v>
      </c>
      <c>
        <f>(M54*21)/100</f>
      </c>
      <c t="s">
        <v>28</v>
      </c>
    </row>
    <row r="55" spans="1:5" ht="12.75">
      <c r="A55" s="35" t="s">
        <v>56</v>
      </c>
      <c r="E55" s="39" t="s">
        <v>239</v>
      </c>
    </row>
    <row r="56" spans="1:5" ht="12.75">
      <c r="A56" s="35" t="s">
        <v>57</v>
      </c>
      <c r="E56" s="40" t="s">
        <v>5</v>
      </c>
    </row>
    <row r="57" spans="1:5" ht="12.75">
      <c r="A57" t="s">
        <v>58</v>
      </c>
      <c r="E57" s="39" t="s">
        <v>5</v>
      </c>
    </row>
    <row r="58" spans="1:16" ht="12.75">
      <c r="A58" t="s">
        <v>50</v>
      </c>
      <c s="34" t="s">
        <v>90</v>
      </c>
      <c s="34" t="s">
        <v>240</v>
      </c>
      <c s="35" t="s">
        <v>5</v>
      </c>
      <c s="6" t="s">
        <v>241</v>
      </c>
      <c s="36" t="s">
        <v>54</v>
      </c>
      <c s="37">
        <v>14</v>
      </c>
      <c s="36">
        <v>0</v>
      </c>
      <c s="36">
        <f>ROUND(G58*H58,6)</f>
      </c>
      <c r="L58" s="38">
        <v>0</v>
      </c>
      <c s="32">
        <f>ROUND(ROUND(L58,2)*ROUND(G58,3),2)</f>
      </c>
      <c s="36" t="s">
        <v>55</v>
      </c>
      <c>
        <f>(M58*21)/100</f>
      </c>
      <c t="s">
        <v>28</v>
      </c>
    </row>
    <row r="59" spans="1:5" ht="12.75">
      <c r="A59" s="35" t="s">
        <v>56</v>
      </c>
      <c r="E59" s="39" t="s">
        <v>241</v>
      </c>
    </row>
    <row r="60" spans="1:5" ht="12.75">
      <c r="A60" s="35" t="s">
        <v>57</v>
      </c>
      <c r="E60" s="40" t="s">
        <v>5</v>
      </c>
    </row>
    <row r="61" spans="1:5" ht="12.75">
      <c r="A61" t="s">
        <v>58</v>
      </c>
      <c r="E61" s="39" t="s">
        <v>5</v>
      </c>
    </row>
    <row r="62" spans="1:16" ht="12.75">
      <c r="A62" t="s">
        <v>50</v>
      </c>
      <c s="34" t="s">
        <v>94</v>
      </c>
      <c s="34" t="s">
        <v>242</v>
      </c>
      <c s="35" t="s">
        <v>5</v>
      </c>
      <c s="6" t="s">
        <v>243</v>
      </c>
      <c s="36" t="s">
        <v>54</v>
      </c>
      <c s="37">
        <v>18</v>
      </c>
      <c s="36">
        <v>0</v>
      </c>
      <c s="36">
        <f>ROUND(G62*H62,6)</f>
      </c>
      <c r="L62" s="38">
        <v>0</v>
      </c>
      <c s="32">
        <f>ROUND(ROUND(L62,2)*ROUND(G62,3),2)</f>
      </c>
      <c s="36" t="s">
        <v>55</v>
      </c>
      <c>
        <f>(M62*21)/100</f>
      </c>
      <c t="s">
        <v>28</v>
      </c>
    </row>
    <row r="63" spans="1:5" ht="12.75">
      <c r="A63" s="35" t="s">
        <v>56</v>
      </c>
      <c r="E63" s="39" t="s">
        <v>243</v>
      </c>
    </row>
    <row r="64" spans="1:5" ht="12.75">
      <c r="A64" s="35" t="s">
        <v>57</v>
      </c>
      <c r="E64" s="40" t="s">
        <v>5</v>
      </c>
    </row>
    <row r="65" spans="1:5" ht="12.75">
      <c r="A65" t="s">
        <v>58</v>
      </c>
      <c r="E65" s="39" t="s">
        <v>5</v>
      </c>
    </row>
    <row r="66" spans="1:16" ht="12.75">
      <c r="A66" t="s">
        <v>50</v>
      </c>
      <c s="34" t="s">
        <v>97</v>
      </c>
      <c s="34" t="s">
        <v>244</v>
      </c>
      <c s="35" t="s">
        <v>5</v>
      </c>
      <c s="6" t="s">
        <v>245</v>
      </c>
      <c s="36" t="s">
        <v>54</v>
      </c>
      <c s="37">
        <v>5</v>
      </c>
      <c s="36">
        <v>0</v>
      </c>
      <c s="36">
        <f>ROUND(G66*H66,6)</f>
      </c>
      <c r="L66" s="38">
        <v>0</v>
      </c>
      <c s="32">
        <f>ROUND(ROUND(L66,2)*ROUND(G66,3),2)</f>
      </c>
      <c s="36" t="s">
        <v>55</v>
      </c>
      <c>
        <f>(M66*21)/100</f>
      </c>
      <c t="s">
        <v>28</v>
      </c>
    </row>
    <row r="67" spans="1:5" ht="12.75">
      <c r="A67" s="35" t="s">
        <v>56</v>
      </c>
      <c r="E67" s="39" t="s">
        <v>245</v>
      </c>
    </row>
    <row r="68" spans="1:5" ht="12.75">
      <c r="A68" s="35" t="s">
        <v>57</v>
      </c>
      <c r="E68" s="40" t="s">
        <v>5</v>
      </c>
    </row>
    <row r="69" spans="1:5" ht="12.75">
      <c r="A69" t="s">
        <v>58</v>
      </c>
      <c r="E69" s="39" t="s">
        <v>5</v>
      </c>
    </row>
    <row r="70" spans="1:16" ht="12.75">
      <c r="A70" t="s">
        <v>50</v>
      </c>
      <c s="34" t="s">
        <v>101</v>
      </c>
      <c s="34" t="s">
        <v>246</v>
      </c>
      <c s="35" t="s">
        <v>5</v>
      </c>
      <c s="6" t="s">
        <v>247</v>
      </c>
      <c s="36" t="s">
        <v>54</v>
      </c>
      <c s="37">
        <v>4</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12.75">
      <c r="A73" t="s">
        <v>58</v>
      </c>
      <c r="E73" s="39" t="s">
        <v>5</v>
      </c>
    </row>
    <row r="74" spans="1:16" ht="12.75">
      <c r="A74" t="s">
        <v>50</v>
      </c>
      <c s="34" t="s">
        <v>105</v>
      </c>
      <c s="34" t="s">
        <v>248</v>
      </c>
      <c s="35" t="s">
        <v>5</v>
      </c>
      <c s="6" t="s">
        <v>249</v>
      </c>
      <c s="36" t="s">
        <v>54</v>
      </c>
      <c s="37">
        <v>2</v>
      </c>
      <c s="36">
        <v>0</v>
      </c>
      <c s="36">
        <f>ROUND(G74*H74,6)</f>
      </c>
      <c r="L74" s="38">
        <v>0</v>
      </c>
      <c s="32">
        <f>ROUND(ROUND(L74,2)*ROUND(G74,3),2)</f>
      </c>
      <c s="36" t="s">
        <v>55</v>
      </c>
      <c>
        <f>(M74*21)/100</f>
      </c>
      <c t="s">
        <v>28</v>
      </c>
    </row>
    <row r="75" spans="1:5" ht="12.75">
      <c r="A75" s="35" t="s">
        <v>56</v>
      </c>
      <c r="E75" s="39" t="s">
        <v>249</v>
      </c>
    </row>
    <row r="76" spans="1:5" ht="12.75">
      <c r="A76" s="35" t="s">
        <v>57</v>
      </c>
      <c r="E76" s="40" t="s">
        <v>5</v>
      </c>
    </row>
    <row r="77" spans="1:5" ht="12.75">
      <c r="A77" t="s">
        <v>58</v>
      </c>
      <c r="E77" s="39" t="s">
        <v>5</v>
      </c>
    </row>
    <row r="78" spans="1:16" ht="12.75">
      <c r="A78" t="s">
        <v>50</v>
      </c>
      <c s="34" t="s">
        <v>109</v>
      </c>
      <c s="34" t="s">
        <v>250</v>
      </c>
      <c s="35" t="s">
        <v>5</v>
      </c>
      <c s="6" t="s">
        <v>251</v>
      </c>
      <c s="36" t="s">
        <v>54</v>
      </c>
      <c s="37">
        <v>31</v>
      </c>
      <c s="36">
        <v>0</v>
      </c>
      <c s="36">
        <f>ROUND(G78*H78,6)</f>
      </c>
      <c r="L78" s="38">
        <v>0</v>
      </c>
      <c s="32">
        <f>ROUND(ROUND(L78,2)*ROUND(G78,3),2)</f>
      </c>
      <c s="36" t="s">
        <v>55</v>
      </c>
      <c>
        <f>(M78*21)/100</f>
      </c>
      <c t="s">
        <v>28</v>
      </c>
    </row>
    <row r="79" spans="1:5" ht="12.75">
      <c r="A79" s="35" t="s">
        <v>56</v>
      </c>
      <c r="E79" s="39" t="s">
        <v>251</v>
      </c>
    </row>
    <row r="80" spans="1:5" ht="12.75">
      <c r="A80" s="35" t="s">
        <v>57</v>
      </c>
      <c r="E80" s="40" t="s">
        <v>5</v>
      </c>
    </row>
    <row r="81" spans="1:5" ht="12.75">
      <c r="A81" t="s">
        <v>58</v>
      </c>
      <c r="E81" s="39" t="s">
        <v>5</v>
      </c>
    </row>
    <row r="82" spans="1:16" ht="12.75">
      <c r="A82" t="s">
        <v>50</v>
      </c>
      <c s="34" t="s">
        <v>112</v>
      </c>
      <c s="34" t="s">
        <v>252</v>
      </c>
      <c s="35" t="s">
        <v>5</v>
      </c>
      <c s="6" t="s">
        <v>253</v>
      </c>
      <c s="36" t="s">
        <v>54</v>
      </c>
      <c s="37">
        <v>8</v>
      </c>
      <c s="36">
        <v>0</v>
      </c>
      <c s="36">
        <f>ROUND(G82*H82,6)</f>
      </c>
      <c r="L82" s="38">
        <v>0</v>
      </c>
      <c s="32">
        <f>ROUND(ROUND(L82,2)*ROUND(G82,3),2)</f>
      </c>
      <c s="36" t="s">
        <v>55</v>
      </c>
      <c>
        <f>(M82*21)/100</f>
      </c>
      <c t="s">
        <v>28</v>
      </c>
    </row>
    <row r="83" spans="1:5" ht="12.75">
      <c r="A83" s="35" t="s">
        <v>56</v>
      </c>
      <c r="E83" s="39" t="s">
        <v>253</v>
      </c>
    </row>
    <row r="84" spans="1:5" ht="12.75">
      <c r="A84" s="35" t="s">
        <v>57</v>
      </c>
      <c r="E84" s="40" t="s">
        <v>5</v>
      </c>
    </row>
    <row r="85" spans="1:5" ht="12.75">
      <c r="A85" t="s">
        <v>58</v>
      </c>
      <c r="E85" s="39" t="s">
        <v>5</v>
      </c>
    </row>
    <row r="86" spans="1:16" ht="12.75">
      <c r="A86" t="s">
        <v>50</v>
      </c>
      <c s="34" t="s">
        <v>115</v>
      </c>
      <c s="34" t="s">
        <v>254</v>
      </c>
      <c s="35" t="s">
        <v>5</v>
      </c>
      <c s="6" t="s">
        <v>255</v>
      </c>
      <c s="36" t="s">
        <v>54</v>
      </c>
      <c s="37">
        <v>18</v>
      </c>
      <c s="36">
        <v>0</v>
      </c>
      <c s="36">
        <f>ROUND(G86*H86,6)</f>
      </c>
      <c r="L86" s="38">
        <v>0</v>
      </c>
      <c s="32">
        <f>ROUND(ROUND(L86,2)*ROUND(G86,3),2)</f>
      </c>
      <c s="36" t="s">
        <v>55</v>
      </c>
      <c>
        <f>(M86*21)/100</f>
      </c>
      <c t="s">
        <v>28</v>
      </c>
    </row>
    <row r="87" spans="1:5" ht="12.75">
      <c r="A87" s="35" t="s">
        <v>56</v>
      </c>
      <c r="E87" s="39" t="s">
        <v>255</v>
      </c>
    </row>
    <row r="88" spans="1:5" ht="12.75">
      <c r="A88" s="35" t="s">
        <v>57</v>
      </c>
      <c r="E88" s="40" t="s">
        <v>5</v>
      </c>
    </row>
    <row r="89" spans="1:5" ht="12.75">
      <c r="A89" t="s">
        <v>58</v>
      </c>
      <c r="E89" s="39" t="s">
        <v>5</v>
      </c>
    </row>
    <row r="90" spans="1:16" ht="12.75">
      <c r="A90" t="s">
        <v>50</v>
      </c>
      <c s="34" t="s">
        <v>118</v>
      </c>
      <c s="34" t="s">
        <v>256</v>
      </c>
      <c s="35" t="s">
        <v>5</v>
      </c>
      <c s="6" t="s">
        <v>257</v>
      </c>
      <c s="36" t="s">
        <v>54</v>
      </c>
      <c s="37">
        <v>7</v>
      </c>
      <c s="36">
        <v>0</v>
      </c>
      <c s="36">
        <f>ROUND(G90*H90,6)</f>
      </c>
      <c r="L90" s="38">
        <v>0</v>
      </c>
      <c s="32">
        <f>ROUND(ROUND(L90,2)*ROUND(G90,3),2)</f>
      </c>
      <c s="36" t="s">
        <v>55</v>
      </c>
      <c>
        <f>(M90*21)/100</f>
      </c>
      <c t="s">
        <v>28</v>
      </c>
    </row>
    <row r="91" spans="1:5" ht="12.75">
      <c r="A91" s="35" t="s">
        <v>56</v>
      </c>
      <c r="E91" s="39" t="s">
        <v>257</v>
      </c>
    </row>
    <row r="92" spans="1:5" ht="12.75">
      <c r="A92" s="35" t="s">
        <v>57</v>
      </c>
      <c r="E92" s="40" t="s">
        <v>5</v>
      </c>
    </row>
    <row r="93" spans="1:5" ht="12.75">
      <c r="A93" t="s">
        <v>58</v>
      </c>
      <c r="E93" s="39" t="s">
        <v>5</v>
      </c>
    </row>
    <row r="94" spans="1:16" ht="12.75">
      <c r="A94" t="s">
        <v>50</v>
      </c>
      <c s="34" t="s">
        <v>121</v>
      </c>
      <c s="34" t="s">
        <v>258</v>
      </c>
      <c s="35" t="s">
        <v>5</v>
      </c>
      <c s="6" t="s">
        <v>259</v>
      </c>
      <c s="36" t="s">
        <v>54</v>
      </c>
      <c s="37">
        <v>26</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58</v>
      </c>
      <c r="E97" s="39" t="s">
        <v>5</v>
      </c>
    </row>
    <row r="98" spans="1:16" ht="12.75">
      <c r="A98" t="s">
        <v>50</v>
      </c>
      <c s="34" t="s">
        <v>125</v>
      </c>
      <c s="34" t="s">
        <v>260</v>
      </c>
      <c s="35" t="s">
        <v>5</v>
      </c>
      <c s="6" t="s">
        <v>261</v>
      </c>
      <c s="36" t="s">
        <v>54</v>
      </c>
      <c s="37">
        <v>53</v>
      </c>
      <c s="36">
        <v>0</v>
      </c>
      <c s="36">
        <f>ROUND(G98*H98,6)</f>
      </c>
      <c r="L98" s="38">
        <v>0</v>
      </c>
      <c s="32">
        <f>ROUND(ROUND(L98,2)*ROUND(G98,3),2)</f>
      </c>
      <c s="36" t="s">
        <v>55</v>
      </c>
      <c>
        <f>(M98*21)/100</f>
      </c>
      <c t="s">
        <v>28</v>
      </c>
    </row>
    <row r="99" spans="1:5" ht="12.75">
      <c r="A99" s="35" t="s">
        <v>56</v>
      </c>
      <c r="E99" s="39" t="s">
        <v>261</v>
      </c>
    </row>
    <row r="100" spans="1:5" ht="12.75">
      <c r="A100" s="35" t="s">
        <v>57</v>
      </c>
      <c r="E100" s="40" t="s">
        <v>5</v>
      </c>
    </row>
    <row r="101" spans="1:5" ht="12.75">
      <c r="A101" t="s">
        <v>58</v>
      </c>
      <c r="E101" s="39" t="s">
        <v>5</v>
      </c>
    </row>
    <row r="102" spans="1:16" ht="12.75">
      <c r="A102" t="s">
        <v>50</v>
      </c>
      <c s="34" t="s">
        <v>130</v>
      </c>
      <c s="34" t="s">
        <v>262</v>
      </c>
      <c s="35" t="s">
        <v>5</v>
      </c>
      <c s="6" t="s">
        <v>263</v>
      </c>
      <c s="36" t="s">
        <v>54</v>
      </c>
      <c s="37">
        <v>39</v>
      </c>
      <c s="36">
        <v>0</v>
      </c>
      <c s="36">
        <f>ROUND(G102*H102,6)</f>
      </c>
      <c r="L102" s="38">
        <v>0</v>
      </c>
      <c s="32">
        <f>ROUND(ROUND(L102,2)*ROUND(G102,3),2)</f>
      </c>
      <c s="36" t="s">
        <v>55</v>
      </c>
      <c>
        <f>(M102*21)/100</f>
      </c>
      <c t="s">
        <v>28</v>
      </c>
    </row>
    <row r="103" spans="1:5" ht="12.75">
      <c r="A103" s="35" t="s">
        <v>56</v>
      </c>
      <c r="E103" s="39" t="s">
        <v>263</v>
      </c>
    </row>
    <row r="104" spans="1:5" ht="12.75">
      <c r="A104" s="35" t="s">
        <v>57</v>
      </c>
      <c r="E104" s="40" t="s">
        <v>5</v>
      </c>
    </row>
    <row r="105" spans="1:5" ht="12.75">
      <c r="A105" t="s">
        <v>58</v>
      </c>
      <c r="E105" s="39" t="s">
        <v>5</v>
      </c>
    </row>
    <row r="106" spans="1:16" ht="12.75">
      <c r="A106" t="s">
        <v>50</v>
      </c>
      <c s="34" t="s">
        <v>133</v>
      </c>
      <c s="34" t="s">
        <v>264</v>
      </c>
      <c s="35" t="s">
        <v>5</v>
      </c>
      <c s="6" t="s">
        <v>265</v>
      </c>
      <c s="36" t="s">
        <v>54</v>
      </c>
      <c s="37">
        <v>3</v>
      </c>
      <c s="36">
        <v>0</v>
      </c>
      <c s="36">
        <f>ROUND(G106*H106,6)</f>
      </c>
      <c r="L106" s="38">
        <v>0</v>
      </c>
      <c s="32">
        <f>ROUND(ROUND(L106,2)*ROUND(G106,3),2)</f>
      </c>
      <c s="36" t="s">
        <v>55</v>
      </c>
      <c>
        <f>(M106*21)/100</f>
      </c>
      <c t="s">
        <v>28</v>
      </c>
    </row>
    <row r="107" spans="1:5" ht="12.75">
      <c r="A107" s="35" t="s">
        <v>56</v>
      </c>
      <c r="E107" s="39" t="s">
        <v>265</v>
      </c>
    </row>
    <row r="108" spans="1:5" ht="12.75">
      <c r="A108" s="35" t="s">
        <v>57</v>
      </c>
      <c r="E108" s="40" t="s">
        <v>5</v>
      </c>
    </row>
    <row r="109" spans="1:5" ht="12.75">
      <c r="A109" t="s">
        <v>58</v>
      </c>
      <c r="E109" s="39" t="s">
        <v>5</v>
      </c>
    </row>
    <row r="110" spans="1:16" ht="12.75">
      <c r="A110" t="s">
        <v>50</v>
      </c>
      <c s="34" t="s">
        <v>136</v>
      </c>
      <c s="34" t="s">
        <v>266</v>
      </c>
      <c s="35" t="s">
        <v>5</v>
      </c>
      <c s="6" t="s">
        <v>267</v>
      </c>
      <c s="36" t="s">
        <v>54</v>
      </c>
      <c s="37">
        <v>7</v>
      </c>
      <c s="36">
        <v>0</v>
      </c>
      <c s="36">
        <f>ROUND(G110*H110,6)</f>
      </c>
      <c r="L110" s="38">
        <v>0</v>
      </c>
      <c s="32">
        <f>ROUND(ROUND(L110,2)*ROUND(G110,3),2)</f>
      </c>
      <c s="36" t="s">
        <v>55</v>
      </c>
      <c>
        <f>(M110*21)/100</f>
      </c>
      <c t="s">
        <v>28</v>
      </c>
    </row>
    <row r="111" spans="1:5" ht="12.75">
      <c r="A111" s="35" t="s">
        <v>56</v>
      </c>
      <c r="E111" s="39" t="s">
        <v>267</v>
      </c>
    </row>
    <row r="112" spans="1:5" ht="12.75">
      <c r="A112" s="35" t="s">
        <v>57</v>
      </c>
      <c r="E112" s="40" t="s">
        <v>5</v>
      </c>
    </row>
    <row r="113" spans="1:5" ht="12.75">
      <c r="A113" t="s">
        <v>58</v>
      </c>
      <c r="E113" s="39" t="s">
        <v>5</v>
      </c>
    </row>
    <row r="114" spans="1:16" ht="12.75">
      <c r="A114" t="s">
        <v>50</v>
      </c>
      <c s="34" t="s">
        <v>139</v>
      </c>
      <c s="34" t="s">
        <v>268</v>
      </c>
      <c s="35" t="s">
        <v>5</v>
      </c>
      <c s="6" t="s">
        <v>269</v>
      </c>
      <c s="36" t="s">
        <v>54</v>
      </c>
      <c s="37">
        <v>2</v>
      </c>
      <c s="36">
        <v>0</v>
      </c>
      <c s="36">
        <f>ROUND(G114*H114,6)</f>
      </c>
      <c r="L114" s="38">
        <v>0</v>
      </c>
      <c s="32">
        <f>ROUND(ROUND(L114,2)*ROUND(G114,3),2)</f>
      </c>
      <c s="36" t="s">
        <v>55</v>
      </c>
      <c>
        <f>(M114*21)/100</f>
      </c>
      <c t="s">
        <v>28</v>
      </c>
    </row>
    <row r="115" spans="1:5" ht="12.75">
      <c r="A115" s="35" t="s">
        <v>56</v>
      </c>
      <c r="E115" s="39" t="s">
        <v>269</v>
      </c>
    </row>
    <row r="116" spans="1:5" ht="12.75">
      <c r="A116" s="35" t="s">
        <v>57</v>
      </c>
      <c r="E116" s="40" t="s">
        <v>5</v>
      </c>
    </row>
    <row r="117" spans="1:5" ht="12.75">
      <c r="A117" t="s">
        <v>58</v>
      </c>
      <c r="E117" s="39" t="s">
        <v>5</v>
      </c>
    </row>
    <row r="118" spans="1:16" ht="12.75">
      <c r="A118" t="s">
        <v>50</v>
      </c>
      <c s="34" t="s">
        <v>142</v>
      </c>
      <c s="34" t="s">
        <v>270</v>
      </c>
      <c s="35" t="s">
        <v>5</v>
      </c>
      <c s="6" t="s">
        <v>271</v>
      </c>
      <c s="36" t="s">
        <v>54</v>
      </c>
      <c s="37">
        <v>1</v>
      </c>
      <c s="36">
        <v>0</v>
      </c>
      <c s="36">
        <f>ROUND(G118*H118,6)</f>
      </c>
      <c r="L118" s="38">
        <v>0</v>
      </c>
      <c s="32">
        <f>ROUND(ROUND(L118,2)*ROUND(G118,3),2)</f>
      </c>
      <c s="36" t="s">
        <v>55</v>
      </c>
      <c>
        <f>(M118*21)/100</f>
      </c>
      <c t="s">
        <v>28</v>
      </c>
    </row>
    <row r="119" spans="1:5" ht="12.75">
      <c r="A119" s="35" t="s">
        <v>56</v>
      </c>
      <c r="E119" s="39" t="s">
        <v>271</v>
      </c>
    </row>
    <row r="120" spans="1:5" ht="12.75">
      <c r="A120" s="35" t="s">
        <v>57</v>
      </c>
      <c r="E120" s="40" t="s">
        <v>5</v>
      </c>
    </row>
    <row r="121" spans="1:5" ht="12.75">
      <c r="A121" t="s">
        <v>58</v>
      </c>
      <c r="E121" s="39" t="s">
        <v>5</v>
      </c>
    </row>
    <row r="122" spans="1:16" ht="12.75">
      <c r="A122" t="s">
        <v>50</v>
      </c>
      <c s="34" t="s">
        <v>145</v>
      </c>
      <c s="34" t="s">
        <v>272</v>
      </c>
      <c s="35" t="s">
        <v>5</v>
      </c>
      <c s="6" t="s">
        <v>273</v>
      </c>
      <c s="36" t="s">
        <v>54</v>
      </c>
      <c s="37">
        <v>1</v>
      </c>
      <c s="36">
        <v>0</v>
      </c>
      <c s="36">
        <f>ROUND(G122*H122,6)</f>
      </c>
      <c r="L122" s="38">
        <v>0</v>
      </c>
      <c s="32">
        <f>ROUND(ROUND(L122,2)*ROUND(G122,3),2)</f>
      </c>
      <c s="36" t="s">
        <v>55</v>
      </c>
      <c>
        <f>(M122*21)/100</f>
      </c>
      <c t="s">
        <v>28</v>
      </c>
    </row>
    <row r="123" spans="1:5" ht="12.75">
      <c r="A123" s="35" t="s">
        <v>56</v>
      </c>
      <c r="E123" s="39" t="s">
        <v>273</v>
      </c>
    </row>
    <row r="124" spans="1:5" ht="12.75">
      <c r="A124" s="35" t="s">
        <v>57</v>
      </c>
      <c r="E124" s="40" t="s">
        <v>5</v>
      </c>
    </row>
    <row r="125" spans="1:5" ht="12.75">
      <c r="A125" t="s">
        <v>58</v>
      </c>
      <c r="E125" s="39" t="s">
        <v>5</v>
      </c>
    </row>
    <row r="126" spans="1:16" ht="12.75">
      <c r="A126" t="s">
        <v>50</v>
      </c>
      <c s="34" t="s">
        <v>148</v>
      </c>
      <c s="34" t="s">
        <v>274</v>
      </c>
      <c s="35" t="s">
        <v>5</v>
      </c>
      <c s="6" t="s">
        <v>275</v>
      </c>
      <c s="36" t="s">
        <v>93</v>
      </c>
      <c s="37">
        <v>415</v>
      </c>
      <c s="36">
        <v>0</v>
      </c>
      <c s="36">
        <f>ROUND(G126*H126,6)</f>
      </c>
      <c r="L126" s="38">
        <v>0</v>
      </c>
      <c s="32">
        <f>ROUND(ROUND(L126,2)*ROUND(G126,3),2)</f>
      </c>
      <c s="36" t="s">
        <v>55</v>
      </c>
      <c>
        <f>(M126*21)/100</f>
      </c>
      <c t="s">
        <v>28</v>
      </c>
    </row>
    <row r="127" spans="1:5" ht="12.75">
      <c r="A127" s="35" t="s">
        <v>56</v>
      </c>
      <c r="E127" s="39" t="s">
        <v>275</v>
      </c>
    </row>
    <row r="128" spans="1:5" ht="12.75">
      <c r="A128" s="35" t="s">
        <v>57</v>
      </c>
      <c r="E128" s="40" t="s">
        <v>5</v>
      </c>
    </row>
    <row r="129" spans="1:5" ht="12.75">
      <c r="A129" t="s">
        <v>58</v>
      </c>
      <c r="E129" s="39" t="s">
        <v>5</v>
      </c>
    </row>
    <row r="130" spans="1:16" ht="12.75">
      <c r="A130" t="s">
        <v>50</v>
      </c>
      <c s="34" t="s">
        <v>151</v>
      </c>
      <c s="34" t="s">
        <v>276</v>
      </c>
      <c s="35" t="s">
        <v>5</v>
      </c>
      <c s="6" t="s">
        <v>277</v>
      </c>
      <c s="36" t="s">
        <v>93</v>
      </c>
      <c s="37">
        <v>3130</v>
      </c>
      <c s="36">
        <v>0</v>
      </c>
      <c s="36">
        <f>ROUND(G130*H130,6)</f>
      </c>
      <c r="L130" s="38">
        <v>0</v>
      </c>
      <c s="32">
        <f>ROUND(ROUND(L130,2)*ROUND(G130,3),2)</f>
      </c>
      <c s="36" t="s">
        <v>55</v>
      </c>
      <c>
        <f>(M130*21)/100</f>
      </c>
      <c t="s">
        <v>28</v>
      </c>
    </row>
    <row r="131" spans="1:5" ht="12.75">
      <c r="A131" s="35" t="s">
        <v>56</v>
      </c>
      <c r="E131" s="39" t="s">
        <v>277</v>
      </c>
    </row>
    <row r="132" spans="1:5" ht="12.75">
      <c r="A132" s="35" t="s">
        <v>57</v>
      </c>
      <c r="E132" s="40" t="s">
        <v>5</v>
      </c>
    </row>
    <row r="133" spans="1:5" ht="12.75">
      <c r="A133" t="s">
        <v>58</v>
      </c>
      <c r="E133" s="39" t="s">
        <v>5</v>
      </c>
    </row>
    <row r="134" spans="1:16" ht="12.75">
      <c r="A134" t="s">
        <v>50</v>
      </c>
      <c s="34" t="s">
        <v>154</v>
      </c>
      <c s="34" t="s">
        <v>278</v>
      </c>
      <c s="35" t="s">
        <v>5</v>
      </c>
      <c s="6" t="s">
        <v>279</v>
      </c>
      <c s="36" t="s">
        <v>93</v>
      </c>
      <c s="37">
        <v>235</v>
      </c>
      <c s="36">
        <v>0</v>
      </c>
      <c s="36">
        <f>ROUND(G134*H134,6)</f>
      </c>
      <c r="L134" s="38">
        <v>0</v>
      </c>
      <c s="32">
        <f>ROUND(ROUND(L134,2)*ROUND(G134,3),2)</f>
      </c>
      <c s="36" t="s">
        <v>55</v>
      </c>
      <c>
        <f>(M134*21)/100</f>
      </c>
      <c t="s">
        <v>28</v>
      </c>
    </row>
    <row r="135" spans="1:5" ht="12.75">
      <c r="A135" s="35" t="s">
        <v>56</v>
      </c>
      <c r="E135" s="39" t="s">
        <v>279</v>
      </c>
    </row>
    <row r="136" spans="1:5" ht="12.75">
      <c r="A136" s="35" t="s">
        <v>57</v>
      </c>
      <c r="E136" s="40" t="s">
        <v>5</v>
      </c>
    </row>
    <row r="137" spans="1:5" ht="12.75">
      <c r="A137" t="s">
        <v>58</v>
      </c>
      <c r="E137" s="39" t="s">
        <v>5</v>
      </c>
    </row>
    <row r="138" spans="1:16" ht="12.75">
      <c r="A138" t="s">
        <v>50</v>
      </c>
      <c s="34" t="s">
        <v>156</v>
      </c>
      <c s="34" t="s">
        <v>280</v>
      </c>
      <c s="35" t="s">
        <v>5</v>
      </c>
      <c s="6" t="s">
        <v>92</v>
      </c>
      <c s="36" t="s">
        <v>93</v>
      </c>
      <c s="37">
        <v>2340</v>
      </c>
      <c s="36">
        <v>0</v>
      </c>
      <c s="36">
        <f>ROUND(G138*H138,6)</f>
      </c>
      <c r="L138" s="38">
        <v>0</v>
      </c>
      <c s="32">
        <f>ROUND(ROUND(L138,2)*ROUND(G138,3),2)</f>
      </c>
      <c s="36" t="s">
        <v>55</v>
      </c>
      <c>
        <f>(M138*21)/100</f>
      </c>
      <c t="s">
        <v>28</v>
      </c>
    </row>
    <row r="139" spans="1:5" ht="12.75">
      <c r="A139" s="35" t="s">
        <v>56</v>
      </c>
      <c r="E139" s="39" t="s">
        <v>92</v>
      </c>
    </row>
    <row r="140" spans="1:5" ht="12.75">
      <c r="A140" s="35" t="s">
        <v>57</v>
      </c>
      <c r="E140" s="40" t="s">
        <v>5</v>
      </c>
    </row>
    <row r="141" spans="1:5" ht="12.75">
      <c r="A141" t="s">
        <v>58</v>
      </c>
      <c r="E141" s="39" t="s">
        <v>5</v>
      </c>
    </row>
    <row r="142" spans="1:16" ht="12.75">
      <c r="A142" t="s">
        <v>50</v>
      </c>
      <c s="34" t="s">
        <v>159</v>
      </c>
      <c s="34" t="s">
        <v>281</v>
      </c>
      <c s="35" t="s">
        <v>5</v>
      </c>
      <c s="6" t="s">
        <v>99</v>
      </c>
      <c s="36" t="s">
        <v>100</v>
      </c>
      <c s="37">
        <v>1</v>
      </c>
      <c s="36">
        <v>0</v>
      </c>
      <c s="36">
        <f>ROUND(G142*H142,6)</f>
      </c>
      <c r="L142" s="38">
        <v>0</v>
      </c>
      <c s="32">
        <f>ROUND(ROUND(L142,2)*ROUND(G142,3),2)</f>
      </c>
      <c s="36" t="s">
        <v>55</v>
      </c>
      <c>
        <f>(M142*21)/100</f>
      </c>
      <c t="s">
        <v>28</v>
      </c>
    </row>
    <row r="143" spans="1:5" ht="12.75">
      <c r="A143" s="35" t="s">
        <v>56</v>
      </c>
      <c r="E143" s="39" t="s">
        <v>99</v>
      </c>
    </row>
    <row r="144" spans="1:5" ht="12.75">
      <c r="A144" s="35" t="s">
        <v>57</v>
      </c>
      <c r="E144" s="40" t="s">
        <v>5</v>
      </c>
    </row>
    <row r="145" spans="1:5" ht="12.75">
      <c r="A145" t="s">
        <v>58</v>
      </c>
      <c r="E145" s="39" t="s">
        <v>5</v>
      </c>
    </row>
    <row r="146" spans="1:16" ht="12.75">
      <c r="A146" t="s">
        <v>50</v>
      </c>
      <c s="34" t="s">
        <v>161</v>
      </c>
      <c s="34" t="s">
        <v>282</v>
      </c>
      <c s="35" t="s">
        <v>5</v>
      </c>
      <c s="6" t="s">
        <v>283</v>
      </c>
      <c s="36" t="s">
        <v>124</v>
      </c>
      <c s="37">
        <v>1</v>
      </c>
      <c s="36">
        <v>0</v>
      </c>
      <c s="36">
        <f>ROUND(G146*H146,6)</f>
      </c>
      <c r="L146" s="38">
        <v>0</v>
      </c>
      <c s="32">
        <f>ROUND(ROUND(L146,2)*ROUND(G146,3),2)</f>
      </c>
      <c s="36" t="s">
        <v>55</v>
      </c>
      <c>
        <f>(M146*21)/100</f>
      </c>
      <c t="s">
        <v>28</v>
      </c>
    </row>
    <row r="147" spans="1:5" ht="12.75">
      <c r="A147" s="35" t="s">
        <v>56</v>
      </c>
      <c r="E147" s="39" t="s">
        <v>283</v>
      </c>
    </row>
    <row r="148" spans="1:5" ht="12.75">
      <c r="A148" s="35" t="s">
        <v>57</v>
      </c>
      <c r="E148" s="40" t="s">
        <v>5</v>
      </c>
    </row>
    <row r="149" spans="1:5" ht="12.75">
      <c r="A149" t="s">
        <v>58</v>
      </c>
      <c r="E149" s="39" t="s">
        <v>5</v>
      </c>
    </row>
    <row r="150" spans="1:16" ht="12.75">
      <c r="A150" t="s">
        <v>50</v>
      </c>
      <c s="34" t="s">
        <v>164</v>
      </c>
      <c s="34" t="s">
        <v>284</v>
      </c>
      <c s="35" t="s">
        <v>5</v>
      </c>
      <c s="6" t="s">
        <v>285</v>
      </c>
      <c s="36" t="s">
        <v>104</v>
      </c>
      <c s="37">
        <v>10</v>
      </c>
      <c s="36">
        <v>0</v>
      </c>
      <c s="36">
        <f>ROUND(G150*H150,6)</f>
      </c>
      <c r="L150" s="38">
        <v>0</v>
      </c>
      <c s="32">
        <f>ROUND(ROUND(L150,2)*ROUND(G150,3),2)</f>
      </c>
      <c s="36" t="s">
        <v>55</v>
      </c>
      <c>
        <f>(M150*21)/100</f>
      </c>
      <c t="s">
        <v>28</v>
      </c>
    </row>
    <row r="151" spans="1:5" ht="12.75">
      <c r="A151" s="35" t="s">
        <v>56</v>
      </c>
      <c r="E151" s="39" t="s">
        <v>285</v>
      </c>
    </row>
    <row r="152" spans="1:5" ht="12.75">
      <c r="A152" s="35" t="s">
        <v>57</v>
      </c>
      <c r="E152" s="40" t="s">
        <v>5</v>
      </c>
    </row>
    <row r="153" spans="1:5" ht="12.75">
      <c r="A153" t="s">
        <v>58</v>
      </c>
      <c r="E153" s="39" t="s">
        <v>5</v>
      </c>
    </row>
    <row r="154" spans="1:16" ht="12.75">
      <c r="A154" t="s">
        <v>50</v>
      </c>
      <c s="34" t="s">
        <v>166</v>
      </c>
      <c s="34" t="s">
        <v>286</v>
      </c>
      <c s="35" t="s">
        <v>5</v>
      </c>
      <c s="6" t="s">
        <v>287</v>
      </c>
      <c s="36" t="s">
        <v>104</v>
      </c>
      <c s="37">
        <v>32</v>
      </c>
      <c s="36">
        <v>0</v>
      </c>
      <c s="36">
        <f>ROUND(G154*H154,6)</f>
      </c>
      <c r="L154" s="38">
        <v>0</v>
      </c>
      <c s="32">
        <f>ROUND(ROUND(L154,2)*ROUND(G154,3),2)</f>
      </c>
      <c s="36" t="s">
        <v>55</v>
      </c>
      <c>
        <f>(M154*21)/100</f>
      </c>
      <c t="s">
        <v>28</v>
      </c>
    </row>
    <row r="155" spans="1:5" ht="12.75">
      <c r="A155" s="35" t="s">
        <v>56</v>
      </c>
      <c r="E155" s="39" t="s">
        <v>287</v>
      </c>
    </row>
    <row r="156" spans="1:5" ht="12.75">
      <c r="A156" s="35" t="s">
        <v>57</v>
      </c>
      <c r="E156" s="40" t="s">
        <v>5</v>
      </c>
    </row>
    <row r="157" spans="1:5" ht="12.75">
      <c r="A157" t="s">
        <v>58</v>
      </c>
      <c r="E157" s="39" t="s">
        <v>5</v>
      </c>
    </row>
    <row r="158" spans="1:16" ht="12.75">
      <c r="A158" t="s">
        <v>50</v>
      </c>
      <c s="34" t="s">
        <v>169</v>
      </c>
      <c s="34" t="s">
        <v>288</v>
      </c>
      <c s="35" t="s">
        <v>5</v>
      </c>
      <c s="6" t="s">
        <v>289</v>
      </c>
      <c s="36" t="s">
        <v>54</v>
      </c>
      <c s="37">
        <v>14</v>
      </c>
      <c s="36">
        <v>0</v>
      </c>
      <c s="36">
        <f>ROUND(G158*H158,6)</f>
      </c>
      <c r="L158" s="38">
        <v>0</v>
      </c>
      <c s="32">
        <f>ROUND(ROUND(L158,2)*ROUND(G158,3),2)</f>
      </c>
      <c s="36" t="s">
        <v>55</v>
      </c>
      <c>
        <f>(M158*21)/100</f>
      </c>
      <c t="s">
        <v>28</v>
      </c>
    </row>
    <row r="159" spans="1:5" ht="12.75">
      <c r="A159" s="35" t="s">
        <v>56</v>
      </c>
      <c r="E159" s="39" t="s">
        <v>289</v>
      </c>
    </row>
    <row r="160" spans="1:5" ht="12.75">
      <c r="A160" s="35" t="s">
        <v>57</v>
      </c>
      <c r="E160" s="40" t="s">
        <v>5</v>
      </c>
    </row>
    <row r="161" spans="1:5" ht="12.75">
      <c r="A161" t="s">
        <v>58</v>
      </c>
      <c r="E161" s="39" t="s">
        <v>5</v>
      </c>
    </row>
    <row r="162" spans="1:16" ht="12.75">
      <c r="A162" t="s">
        <v>50</v>
      </c>
      <c s="34" t="s">
        <v>172</v>
      </c>
      <c s="34" t="s">
        <v>290</v>
      </c>
      <c s="35" t="s">
        <v>5</v>
      </c>
      <c s="6" t="s">
        <v>291</v>
      </c>
      <c s="36" t="s">
        <v>54</v>
      </c>
      <c s="37">
        <v>24</v>
      </c>
      <c s="36">
        <v>0</v>
      </c>
      <c s="36">
        <f>ROUND(G162*H162,6)</f>
      </c>
      <c r="L162" s="38">
        <v>0</v>
      </c>
      <c s="32">
        <f>ROUND(ROUND(L162,2)*ROUND(G162,3),2)</f>
      </c>
      <c s="36" t="s">
        <v>55</v>
      </c>
      <c>
        <f>(M162*21)/100</f>
      </c>
      <c t="s">
        <v>28</v>
      </c>
    </row>
    <row r="163" spans="1:5" ht="12.75">
      <c r="A163" s="35" t="s">
        <v>56</v>
      </c>
      <c r="E163" s="39" t="s">
        <v>291</v>
      </c>
    </row>
    <row r="164" spans="1:5" ht="12.75">
      <c r="A164" s="35" t="s">
        <v>57</v>
      </c>
      <c r="E164" s="40" t="s">
        <v>5</v>
      </c>
    </row>
    <row r="165" spans="1:5" ht="12.75">
      <c r="A165" t="s">
        <v>58</v>
      </c>
      <c r="E165" s="39" t="s">
        <v>5</v>
      </c>
    </row>
    <row r="166" spans="1:16" ht="12.75">
      <c r="A166" t="s">
        <v>50</v>
      </c>
      <c s="34" t="s">
        <v>175</v>
      </c>
      <c s="34" t="s">
        <v>292</v>
      </c>
      <c s="35" t="s">
        <v>5</v>
      </c>
      <c s="6" t="s">
        <v>127</v>
      </c>
      <c s="36" t="s">
        <v>124</v>
      </c>
      <c s="37">
        <v>1</v>
      </c>
      <c s="36">
        <v>0</v>
      </c>
      <c s="36">
        <f>ROUND(G166*H166,6)</f>
      </c>
      <c r="L166" s="38">
        <v>0</v>
      </c>
      <c s="32">
        <f>ROUND(ROUND(L166,2)*ROUND(G166,3),2)</f>
      </c>
      <c s="36" t="s">
        <v>55</v>
      </c>
      <c>
        <f>(M166*21)/100</f>
      </c>
      <c t="s">
        <v>28</v>
      </c>
    </row>
    <row r="167" spans="1:5" ht="12.75">
      <c r="A167" s="35" t="s">
        <v>56</v>
      </c>
      <c r="E167" s="39" t="s">
        <v>127</v>
      </c>
    </row>
    <row r="168" spans="1:5" ht="12.75">
      <c r="A168" s="35" t="s">
        <v>57</v>
      </c>
      <c r="E168" s="40" t="s">
        <v>5</v>
      </c>
    </row>
    <row r="169" spans="1:5" ht="12.75">
      <c r="A169" t="s">
        <v>58</v>
      </c>
      <c r="E169" s="39" t="s">
        <v>5</v>
      </c>
    </row>
    <row r="170" spans="1:13" ht="12.75">
      <c r="A170" t="s">
        <v>47</v>
      </c>
      <c r="C170" s="31" t="s">
        <v>293</v>
      </c>
      <c r="E170" s="33" t="s">
        <v>294</v>
      </c>
      <c r="J170" s="32">
        <f>0</f>
      </c>
      <c s="32">
        <f>0</f>
      </c>
      <c s="32">
        <f>0+L171+L175+L179+L183+L187+L191+L195+L199+L203+L207+L211+L215+L219+L223+L227+L231</f>
      </c>
      <c s="32">
        <f>0+M171+M175+M179+M183+M187+M191+M195+M199+M203+M207+M211+M215+M219+M223+M227+M231</f>
      </c>
    </row>
    <row r="171" spans="1:16" ht="12.75">
      <c r="A171" t="s">
        <v>50</v>
      </c>
      <c s="34" t="s">
        <v>177</v>
      </c>
      <c s="34" t="s">
        <v>295</v>
      </c>
      <c s="35" t="s">
        <v>5</v>
      </c>
      <c s="6" t="s">
        <v>296</v>
      </c>
      <c s="36" t="s">
        <v>54</v>
      </c>
      <c s="37">
        <v>1</v>
      </c>
      <c s="36">
        <v>0</v>
      </c>
      <c s="36">
        <f>ROUND(G171*H171,6)</f>
      </c>
      <c r="L171" s="38">
        <v>0</v>
      </c>
      <c s="32">
        <f>ROUND(ROUND(L171,2)*ROUND(G171,3),2)</f>
      </c>
      <c s="36" t="s">
        <v>55</v>
      </c>
      <c>
        <f>(M171*21)/100</f>
      </c>
      <c t="s">
        <v>28</v>
      </c>
    </row>
    <row r="172" spans="1:5" ht="12.75">
      <c r="A172" s="35" t="s">
        <v>56</v>
      </c>
      <c r="E172" s="39" t="s">
        <v>296</v>
      </c>
    </row>
    <row r="173" spans="1:5" ht="12.75">
      <c r="A173" s="35" t="s">
        <v>57</v>
      </c>
      <c r="E173" s="40" t="s">
        <v>5</v>
      </c>
    </row>
    <row r="174" spans="1:5" ht="12.75">
      <c r="A174" t="s">
        <v>58</v>
      </c>
      <c r="E174" s="39" t="s">
        <v>5</v>
      </c>
    </row>
    <row r="175" spans="1:16" ht="12.75">
      <c r="A175" t="s">
        <v>50</v>
      </c>
      <c s="34" t="s">
        <v>181</v>
      </c>
      <c s="34" t="s">
        <v>297</v>
      </c>
      <c s="35" t="s">
        <v>5</v>
      </c>
      <c s="6" t="s">
        <v>298</v>
      </c>
      <c s="36" t="s">
        <v>54</v>
      </c>
      <c s="37">
        <v>1</v>
      </c>
      <c s="36">
        <v>0</v>
      </c>
      <c s="36">
        <f>ROUND(G175*H175,6)</f>
      </c>
      <c r="L175" s="38">
        <v>0</v>
      </c>
      <c s="32">
        <f>ROUND(ROUND(L175,2)*ROUND(G175,3),2)</f>
      </c>
      <c s="36" t="s">
        <v>55</v>
      </c>
      <c>
        <f>(M175*21)/100</f>
      </c>
      <c t="s">
        <v>28</v>
      </c>
    </row>
    <row r="176" spans="1:5" ht="12.75">
      <c r="A176" s="35" t="s">
        <v>56</v>
      </c>
      <c r="E176" s="39" t="s">
        <v>298</v>
      </c>
    </row>
    <row r="177" spans="1:5" ht="12.75">
      <c r="A177" s="35" t="s">
        <v>57</v>
      </c>
      <c r="E177" s="40" t="s">
        <v>5</v>
      </c>
    </row>
    <row r="178" spans="1:5" ht="12.75">
      <c r="A178" t="s">
        <v>58</v>
      </c>
      <c r="E178" s="39" t="s">
        <v>5</v>
      </c>
    </row>
    <row r="179" spans="1:16" ht="12.75">
      <c r="A179" t="s">
        <v>50</v>
      </c>
      <c s="34" t="s">
        <v>299</v>
      </c>
      <c s="34" t="s">
        <v>300</v>
      </c>
      <c s="35" t="s">
        <v>5</v>
      </c>
      <c s="6" t="s">
        <v>301</v>
      </c>
      <c s="36" t="s">
        <v>54</v>
      </c>
      <c s="37">
        <v>1</v>
      </c>
      <c s="36">
        <v>0</v>
      </c>
      <c s="36">
        <f>ROUND(G179*H179,6)</f>
      </c>
      <c r="L179" s="38">
        <v>0</v>
      </c>
      <c s="32">
        <f>ROUND(ROUND(L179,2)*ROUND(G179,3),2)</f>
      </c>
      <c s="36" t="s">
        <v>55</v>
      </c>
      <c>
        <f>(M179*21)/100</f>
      </c>
      <c t="s">
        <v>28</v>
      </c>
    </row>
    <row r="180" spans="1:5" ht="12.75">
      <c r="A180" s="35" t="s">
        <v>56</v>
      </c>
      <c r="E180" s="39" t="s">
        <v>301</v>
      </c>
    </row>
    <row r="181" spans="1:5" ht="12.75">
      <c r="A181" s="35" t="s">
        <v>57</v>
      </c>
      <c r="E181" s="40" t="s">
        <v>5</v>
      </c>
    </row>
    <row r="182" spans="1:5" ht="12.75">
      <c r="A182" t="s">
        <v>58</v>
      </c>
      <c r="E182" s="39" t="s">
        <v>5</v>
      </c>
    </row>
    <row r="183" spans="1:16" ht="12.75">
      <c r="A183" t="s">
        <v>50</v>
      </c>
      <c s="34" t="s">
        <v>302</v>
      </c>
      <c s="34" t="s">
        <v>303</v>
      </c>
      <c s="35" t="s">
        <v>5</v>
      </c>
      <c s="6" t="s">
        <v>304</v>
      </c>
      <c s="36" t="s">
        <v>54</v>
      </c>
      <c s="37">
        <v>177</v>
      </c>
      <c s="36">
        <v>0</v>
      </c>
      <c s="36">
        <f>ROUND(G183*H183,6)</f>
      </c>
      <c r="L183" s="38">
        <v>0</v>
      </c>
      <c s="32">
        <f>ROUND(ROUND(L183,2)*ROUND(G183,3),2)</f>
      </c>
      <c s="36" t="s">
        <v>55</v>
      </c>
      <c>
        <f>(M183*21)/100</f>
      </c>
      <c t="s">
        <v>28</v>
      </c>
    </row>
    <row r="184" spans="1:5" ht="12.75">
      <c r="A184" s="35" t="s">
        <v>56</v>
      </c>
      <c r="E184" s="39" t="s">
        <v>304</v>
      </c>
    </row>
    <row r="185" spans="1:5" ht="12.75">
      <c r="A185" s="35" t="s">
        <v>57</v>
      </c>
      <c r="E185" s="40" t="s">
        <v>5</v>
      </c>
    </row>
    <row r="186" spans="1:5" ht="12.75">
      <c r="A186" t="s">
        <v>58</v>
      </c>
      <c r="E186" s="39" t="s">
        <v>5</v>
      </c>
    </row>
    <row r="187" spans="1:16" ht="12.75">
      <c r="A187" t="s">
        <v>50</v>
      </c>
      <c s="34" t="s">
        <v>305</v>
      </c>
      <c s="34" t="s">
        <v>306</v>
      </c>
      <c s="35" t="s">
        <v>5</v>
      </c>
      <c s="6" t="s">
        <v>307</v>
      </c>
      <c s="36" t="s">
        <v>54</v>
      </c>
      <c s="37">
        <v>36</v>
      </c>
      <c s="36">
        <v>0</v>
      </c>
      <c s="36">
        <f>ROUND(G187*H187,6)</f>
      </c>
      <c r="L187" s="38">
        <v>0</v>
      </c>
      <c s="32">
        <f>ROUND(ROUND(L187,2)*ROUND(G187,3),2)</f>
      </c>
      <c s="36" t="s">
        <v>55</v>
      </c>
      <c>
        <f>(M187*21)/100</f>
      </c>
      <c t="s">
        <v>28</v>
      </c>
    </row>
    <row r="188" spans="1:5" ht="12.75">
      <c r="A188" s="35" t="s">
        <v>56</v>
      </c>
      <c r="E188" s="39" t="s">
        <v>307</v>
      </c>
    </row>
    <row r="189" spans="1:5" ht="12.75">
      <c r="A189" s="35" t="s">
        <v>57</v>
      </c>
      <c r="E189" s="40" t="s">
        <v>5</v>
      </c>
    </row>
    <row r="190" spans="1:5" ht="12.75">
      <c r="A190" t="s">
        <v>58</v>
      </c>
      <c r="E190" s="39" t="s">
        <v>5</v>
      </c>
    </row>
    <row r="191" spans="1:16" ht="12.75">
      <c r="A191" t="s">
        <v>50</v>
      </c>
      <c s="34" t="s">
        <v>308</v>
      </c>
      <c s="34" t="s">
        <v>309</v>
      </c>
      <c s="35" t="s">
        <v>5</v>
      </c>
      <c s="6" t="s">
        <v>310</v>
      </c>
      <c s="36" t="s">
        <v>54</v>
      </c>
      <c s="37">
        <v>28</v>
      </c>
      <c s="36">
        <v>0</v>
      </c>
      <c s="36">
        <f>ROUND(G191*H191,6)</f>
      </c>
      <c r="L191" s="38">
        <v>0</v>
      </c>
      <c s="32">
        <f>ROUND(ROUND(L191,2)*ROUND(G191,3),2)</f>
      </c>
      <c s="36" t="s">
        <v>55</v>
      </c>
      <c>
        <f>(M191*21)/100</f>
      </c>
      <c t="s">
        <v>28</v>
      </c>
    </row>
    <row r="192" spans="1:5" ht="12.75">
      <c r="A192" s="35" t="s">
        <v>56</v>
      </c>
      <c r="E192" s="39" t="s">
        <v>310</v>
      </c>
    </row>
    <row r="193" spans="1:5" ht="12.75">
      <c r="A193" s="35" t="s">
        <v>57</v>
      </c>
      <c r="E193" s="40" t="s">
        <v>5</v>
      </c>
    </row>
    <row r="194" spans="1:5" ht="12.75">
      <c r="A194" t="s">
        <v>58</v>
      </c>
      <c r="E194" s="39" t="s">
        <v>5</v>
      </c>
    </row>
    <row r="195" spans="1:16" ht="12.75">
      <c r="A195" t="s">
        <v>50</v>
      </c>
      <c s="34" t="s">
        <v>311</v>
      </c>
      <c s="34" t="s">
        <v>312</v>
      </c>
      <c s="35" t="s">
        <v>5</v>
      </c>
      <c s="6" t="s">
        <v>313</v>
      </c>
      <c s="36" t="s">
        <v>54</v>
      </c>
      <c s="37">
        <v>5</v>
      </c>
      <c s="36">
        <v>0</v>
      </c>
      <c s="36">
        <f>ROUND(G195*H195,6)</f>
      </c>
      <c r="L195" s="38">
        <v>0</v>
      </c>
      <c s="32">
        <f>ROUND(ROUND(L195,2)*ROUND(G195,3),2)</f>
      </c>
      <c s="36" t="s">
        <v>55</v>
      </c>
      <c>
        <f>(M195*21)/100</f>
      </c>
      <c t="s">
        <v>28</v>
      </c>
    </row>
    <row r="196" spans="1:5" ht="12.75">
      <c r="A196" s="35" t="s">
        <v>56</v>
      </c>
      <c r="E196" s="39" t="s">
        <v>313</v>
      </c>
    </row>
    <row r="197" spans="1:5" ht="12.75">
      <c r="A197" s="35" t="s">
        <v>57</v>
      </c>
      <c r="E197" s="40" t="s">
        <v>5</v>
      </c>
    </row>
    <row r="198" spans="1:5" ht="12.75">
      <c r="A198" t="s">
        <v>58</v>
      </c>
      <c r="E198" s="39" t="s">
        <v>5</v>
      </c>
    </row>
    <row r="199" spans="1:16" ht="25.5">
      <c r="A199" t="s">
        <v>50</v>
      </c>
      <c s="34" t="s">
        <v>314</v>
      </c>
      <c s="34" t="s">
        <v>315</v>
      </c>
      <c s="35" t="s">
        <v>5</v>
      </c>
      <c s="6" t="s">
        <v>316</v>
      </c>
      <c s="36" t="s">
        <v>54</v>
      </c>
      <c s="37">
        <v>1</v>
      </c>
      <c s="36">
        <v>0</v>
      </c>
      <c s="36">
        <f>ROUND(G199*H199,6)</f>
      </c>
      <c r="L199" s="38">
        <v>0</v>
      </c>
      <c s="32">
        <f>ROUND(ROUND(L199,2)*ROUND(G199,3),2)</f>
      </c>
      <c s="36" t="s">
        <v>55</v>
      </c>
      <c>
        <f>(M199*21)/100</f>
      </c>
      <c t="s">
        <v>28</v>
      </c>
    </row>
    <row r="200" spans="1:5" ht="25.5">
      <c r="A200" s="35" t="s">
        <v>56</v>
      </c>
      <c r="E200" s="39" t="s">
        <v>316</v>
      </c>
    </row>
    <row r="201" spans="1:5" ht="12.75">
      <c r="A201" s="35" t="s">
        <v>57</v>
      </c>
      <c r="E201" s="40" t="s">
        <v>5</v>
      </c>
    </row>
    <row r="202" spans="1:5" ht="12.75">
      <c r="A202" t="s">
        <v>58</v>
      </c>
      <c r="E202" s="39" t="s">
        <v>5</v>
      </c>
    </row>
    <row r="203" spans="1:16" ht="12.75">
      <c r="A203" t="s">
        <v>50</v>
      </c>
      <c s="34" t="s">
        <v>317</v>
      </c>
      <c s="34" t="s">
        <v>318</v>
      </c>
      <c s="35" t="s">
        <v>5</v>
      </c>
      <c s="6" t="s">
        <v>319</v>
      </c>
      <c s="36" t="s">
        <v>54</v>
      </c>
      <c s="37">
        <v>1</v>
      </c>
      <c s="36">
        <v>0</v>
      </c>
      <c s="36">
        <f>ROUND(G203*H203,6)</f>
      </c>
      <c r="L203" s="38">
        <v>0</v>
      </c>
      <c s="32">
        <f>ROUND(ROUND(L203,2)*ROUND(G203,3),2)</f>
      </c>
      <c s="36" t="s">
        <v>55</v>
      </c>
      <c>
        <f>(M203*21)/100</f>
      </c>
      <c t="s">
        <v>28</v>
      </c>
    </row>
    <row r="204" spans="1:5" ht="12.75">
      <c r="A204" s="35" t="s">
        <v>56</v>
      </c>
      <c r="E204" s="39" t="s">
        <v>319</v>
      </c>
    </row>
    <row r="205" spans="1:5" ht="12.75">
      <c r="A205" s="35" t="s">
        <v>57</v>
      </c>
      <c r="E205" s="40" t="s">
        <v>5</v>
      </c>
    </row>
    <row r="206" spans="1:5" ht="12.75">
      <c r="A206" t="s">
        <v>58</v>
      </c>
      <c r="E206" s="39" t="s">
        <v>5</v>
      </c>
    </row>
    <row r="207" spans="1:16" ht="12.75">
      <c r="A207" t="s">
        <v>50</v>
      </c>
      <c s="34" t="s">
        <v>320</v>
      </c>
      <c s="34" t="s">
        <v>321</v>
      </c>
      <c s="35" t="s">
        <v>5</v>
      </c>
      <c s="6" t="s">
        <v>322</v>
      </c>
      <c s="36" t="s">
        <v>54</v>
      </c>
      <c s="37">
        <v>1</v>
      </c>
      <c s="36">
        <v>0</v>
      </c>
      <c s="36">
        <f>ROUND(G207*H207,6)</f>
      </c>
      <c r="L207" s="38">
        <v>0</v>
      </c>
      <c s="32">
        <f>ROUND(ROUND(L207,2)*ROUND(G207,3),2)</f>
      </c>
      <c s="36" t="s">
        <v>55</v>
      </c>
      <c>
        <f>(M207*21)/100</f>
      </c>
      <c t="s">
        <v>28</v>
      </c>
    </row>
    <row r="208" spans="1:5" ht="12.75">
      <c r="A208" s="35" t="s">
        <v>56</v>
      </c>
      <c r="E208" s="39" t="s">
        <v>322</v>
      </c>
    </row>
    <row r="209" spans="1:5" ht="12.75">
      <c r="A209" s="35" t="s">
        <v>57</v>
      </c>
      <c r="E209" s="40" t="s">
        <v>5</v>
      </c>
    </row>
    <row r="210" spans="1:5" ht="12.75">
      <c r="A210" t="s">
        <v>58</v>
      </c>
      <c r="E210" s="39" t="s">
        <v>5</v>
      </c>
    </row>
    <row r="211" spans="1:16" ht="12.75">
      <c r="A211" t="s">
        <v>50</v>
      </c>
      <c s="34" t="s">
        <v>323</v>
      </c>
      <c s="34" t="s">
        <v>324</v>
      </c>
      <c s="35" t="s">
        <v>5</v>
      </c>
      <c s="6" t="s">
        <v>325</v>
      </c>
      <c s="36" t="s">
        <v>54</v>
      </c>
      <c s="37">
        <v>1</v>
      </c>
      <c s="36">
        <v>0</v>
      </c>
      <c s="36">
        <f>ROUND(G211*H211,6)</f>
      </c>
      <c r="L211" s="38">
        <v>0</v>
      </c>
      <c s="32">
        <f>ROUND(ROUND(L211,2)*ROUND(G211,3),2)</f>
      </c>
      <c s="36" t="s">
        <v>55</v>
      </c>
      <c>
        <f>(M211*21)/100</f>
      </c>
      <c t="s">
        <v>28</v>
      </c>
    </row>
    <row r="212" spans="1:5" ht="12.75">
      <c r="A212" s="35" t="s">
        <v>56</v>
      </c>
      <c r="E212" s="39" t="s">
        <v>325</v>
      </c>
    </row>
    <row r="213" spans="1:5" ht="12.75">
      <c r="A213" s="35" t="s">
        <v>57</v>
      </c>
      <c r="E213" s="40" t="s">
        <v>5</v>
      </c>
    </row>
    <row r="214" spans="1:5" ht="12.75">
      <c r="A214" t="s">
        <v>58</v>
      </c>
      <c r="E214" s="39" t="s">
        <v>5</v>
      </c>
    </row>
    <row r="215" spans="1:16" ht="12.75">
      <c r="A215" t="s">
        <v>50</v>
      </c>
      <c s="34" t="s">
        <v>326</v>
      </c>
      <c s="34" t="s">
        <v>327</v>
      </c>
      <c s="35" t="s">
        <v>5</v>
      </c>
      <c s="6" t="s">
        <v>328</v>
      </c>
      <c s="36" t="s">
        <v>54</v>
      </c>
      <c s="37">
        <v>1</v>
      </c>
      <c s="36">
        <v>0</v>
      </c>
      <c s="36">
        <f>ROUND(G215*H215,6)</f>
      </c>
      <c r="L215" s="38">
        <v>0</v>
      </c>
      <c s="32">
        <f>ROUND(ROUND(L215,2)*ROUND(G215,3),2)</f>
      </c>
      <c s="36" t="s">
        <v>55</v>
      </c>
      <c>
        <f>(M215*21)/100</f>
      </c>
      <c t="s">
        <v>28</v>
      </c>
    </row>
    <row r="216" spans="1:5" ht="12.75">
      <c r="A216" s="35" t="s">
        <v>56</v>
      </c>
      <c r="E216" s="39" t="s">
        <v>328</v>
      </c>
    </row>
    <row r="217" spans="1:5" ht="12.75">
      <c r="A217" s="35" t="s">
        <v>57</v>
      </c>
      <c r="E217" s="40" t="s">
        <v>5</v>
      </c>
    </row>
    <row r="218" spans="1:5" ht="12.75">
      <c r="A218" t="s">
        <v>58</v>
      </c>
      <c r="E218" s="39" t="s">
        <v>5</v>
      </c>
    </row>
    <row r="219" spans="1:16" ht="25.5">
      <c r="A219" t="s">
        <v>50</v>
      </c>
      <c s="34" t="s">
        <v>329</v>
      </c>
      <c s="34" t="s">
        <v>330</v>
      </c>
      <c s="35" t="s">
        <v>5</v>
      </c>
      <c s="6" t="s">
        <v>331</v>
      </c>
      <c s="36" t="s">
        <v>104</v>
      </c>
      <c s="37">
        <v>64</v>
      </c>
      <c s="36">
        <v>0</v>
      </c>
      <c s="36">
        <f>ROUND(G219*H219,6)</f>
      </c>
      <c r="L219" s="38">
        <v>0</v>
      </c>
      <c s="32">
        <f>ROUND(ROUND(L219,2)*ROUND(G219,3),2)</f>
      </c>
      <c s="36" t="s">
        <v>55</v>
      </c>
      <c>
        <f>(M219*21)/100</f>
      </c>
      <c t="s">
        <v>28</v>
      </c>
    </row>
    <row r="220" spans="1:5" ht="25.5">
      <c r="A220" s="35" t="s">
        <v>56</v>
      </c>
      <c r="E220" s="39" t="s">
        <v>331</v>
      </c>
    </row>
    <row r="221" spans="1:5" ht="12.75">
      <c r="A221" s="35" t="s">
        <v>57</v>
      </c>
      <c r="E221" s="40" t="s">
        <v>5</v>
      </c>
    </row>
    <row r="222" spans="1:5" ht="12.75">
      <c r="A222" t="s">
        <v>58</v>
      </c>
      <c r="E222" s="39" t="s">
        <v>5</v>
      </c>
    </row>
    <row r="223" spans="1:16" ht="12.75">
      <c r="A223" t="s">
        <v>50</v>
      </c>
      <c s="34" t="s">
        <v>332</v>
      </c>
      <c s="34" t="s">
        <v>333</v>
      </c>
      <c s="35" t="s">
        <v>5</v>
      </c>
      <c s="6" t="s">
        <v>207</v>
      </c>
      <c s="36" t="s">
        <v>104</v>
      </c>
      <c s="37">
        <v>8</v>
      </c>
      <c s="36">
        <v>0</v>
      </c>
      <c s="36">
        <f>ROUND(G223*H223,6)</f>
      </c>
      <c r="L223" s="38">
        <v>0</v>
      </c>
      <c s="32">
        <f>ROUND(ROUND(L223,2)*ROUND(G223,3),2)</f>
      </c>
      <c s="36" t="s">
        <v>55</v>
      </c>
      <c>
        <f>(M223*21)/100</f>
      </c>
      <c t="s">
        <v>28</v>
      </c>
    </row>
    <row r="224" spans="1:5" ht="12.75">
      <c r="A224" s="35" t="s">
        <v>56</v>
      </c>
      <c r="E224" s="39" t="s">
        <v>207</v>
      </c>
    </row>
    <row r="225" spans="1:5" ht="12.75">
      <c r="A225" s="35" t="s">
        <v>57</v>
      </c>
      <c r="E225" s="40" t="s">
        <v>5</v>
      </c>
    </row>
    <row r="226" spans="1:5" ht="12.75">
      <c r="A226" t="s">
        <v>58</v>
      </c>
      <c r="E226" s="39" t="s">
        <v>5</v>
      </c>
    </row>
    <row r="227" spans="1:16" ht="12.75">
      <c r="A227" t="s">
        <v>50</v>
      </c>
      <c s="34" t="s">
        <v>334</v>
      </c>
      <c s="34" t="s">
        <v>335</v>
      </c>
      <c s="35" t="s">
        <v>5</v>
      </c>
      <c s="6" t="s">
        <v>123</v>
      </c>
      <c s="36" t="s">
        <v>124</v>
      </c>
      <c s="37">
        <v>1</v>
      </c>
      <c s="36">
        <v>0</v>
      </c>
      <c s="36">
        <f>ROUND(G227*H227,6)</f>
      </c>
      <c r="L227" s="38">
        <v>0</v>
      </c>
      <c s="32">
        <f>ROUND(ROUND(L227,2)*ROUND(G227,3),2)</f>
      </c>
      <c s="36" t="s">
        <v>55</v>
      </c>
      <c>
        <f>(M227*21)/100</f>
      </c>
      <c t="s">
        <v>28</v>
      </c>
    </row>
    <row r="228" spans="1:5" ht="12.75">
      <c r="A228" s="35" t="s">
        <v>56</v>
      </c>
      <c r="E228" s="39" t="s">
        <v>123</v>
      </c>
    </row>
    <row r="229" spans="1:5" ht="12.75">
      <c r="A229" s="35" t="s">
        <v>57</v>
      </c>
      <c r="E229" s="40" t="s">
        <v>5</v>
      </c>
    </row>
    <row r="230" spans="1:5" ht="12.75">
      <c r="A230" t="s">
        <v>58</v>
      </c>
      <c r="E230" s="39" t="s">
        <v>5</v>
      </c>
    </row>
    <row r="231" spans="1:16" ht="12.75">
      <c r="A231" t="s">
        <v>50</v>
      </c>
      <c s="34" t="s">
        <v>336</v>
      </c>
      <c s="34" t="s">
        <v>337</v>
      </c>
      <c s="35" t="s">
        <v>5</v>
      </c>
      <c s="6" t="s">
        <v>127</v>
      </c>
      <c s="36" t="s">
        <v>124</v>
      </c>
      <c s="37">
        <v>1</v>
      </c>
      <c s="36">
        <v>0</v>
      </c>
      <c s="36">
        <f>ROUND(G231*H231,6)</f>
      </c>
      <c r="L231" s="38">
        <v>0</v>
      </c>
      <c s="32">
        <f>ROUND(ROUND(L231,2)*ROUND(G231,3),2)</f>
      </c>
      <c s="36" t="s">
        <v>55</v>
      </c>
      <c>
        <f>(M231*21)/100</f>
      </c>
      <c t="s">
        <v>28</v>
      </c>
    </row>
    <row r="232" spans="1:5" ht="12.75">
      <c r="A232" s="35" t="s">
        <v>56</v>
      </c>
      <c r="E232" s="39" t="s">
        <v>127</v>
      </c>
    </row>
    <row r="233" spans="1:5" ht="12.75">
      <c r="A233" s="35" t="s">
        <v>57</v>
      </c>
      <c r="E233" s="40" t="s">
        <v>5</v>
      </c>
    </row>
    <row r="234" spans="1:5" ht="12.75">
      <c r="A234" t="s">
        <v>58</v>
      </c>
      <c r="E234" s="39" t="s">
        <v>5</v>
      </c>
    </row>
    <row r="235" spans="1:13" ht="12.75">
      <c r="A235" t="s">
        <v>47</v>
      </c>
      <c r="C235" s="31" t="s">
        <v>179</v>
      </c>
      <c r="E235" s="33" t="s">
        <v>180</v>
      </c>
      <c r="J235" s="32">
        <f>0</f>
      </c>
      <c s="32">
        <f>0</f>
      </c>
      <c s="32">
        <f>0+L236</f>
      </c>
      <c s="32">
        <f>0+M236</f>
      </c>
    </row>
    <row r="236" spans="1:16" ht="12.75">
      <c r="A236" t="s">
        <v>50</v>
      </c>
      <c s="34" t="s">
        <v>338</v>
      </c>
      <c s="34" t="s">
        <v>182</v>
      </c>
      <c s="35" t="s">
        <v>5</v>
      </c>
      <c s="6" t="s">
        <v>183</v>
      </c>
      <c s="36" t="s">
        <v>104</v>
      </c>
      <c s="37">
        <v>92</v>
      </c>
      <c s="36">
        <v>0</v>
      </c>
      <c s="36">
        <f>ROUND(G236*H236,6)</f>
      </c>
      <c r="L236" s="38">
        <v>0</v>
      </c>
      <c s="32">
        <f>ROUND(ROUND(L236,2)*ROUND(G236,3),2)</f>
      </c>
      <c s="36" t="s">
        <v>184</v>
      </c>
      <c>
        <f>(M236*21)/100</f>
      </c>
      <c t="s">
        <v>28</v>
      </c>
    </row>
    <row r="237" spans="1:5" ht="12.75">
      <c r="A237" s="35" t="s">
        <v>56</v>
      </c>
      <c r="E237" s="39" t="s">
        <v>183</v>
      </c>
    </row>
    <row r="238" spans="1:5" ht="25.5">
      <c r="A238" s="35" t="s">
        <v>57</v>
      </c>
      <c r="E238" s="40" t="s">
        <v>339</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342</v>
      </c>
      <c r="E8" s="30" t="s">
        <v>341</v>
      </c>
      <c r="J8" s="29">
        <f>0+J9+J90</f>
      </c>
      <c s="29">
        <f>0+K9+K90</f>
      </c>
      <c s="29">
        <f>0+L9+L90</f>
      </c>
      <c s="29">
        <f>0+M9+M90</f>
      </c>
    </row>
    <row r="9" spans="1:13" ht="12.75">
      <c r="A9" t="s">
        <v>47</v>
      </c>
      <c r="C9" s="31" t="s">
        <v>343</v>
      </c>
      <c r="E9" s="33" t="s">
        <v>344</v>
      </c>
      <c r="J9" s="32">
        <f>0</f>
      </c>
      <c s="32">
        <f>0</f>
      </c>
      <c s="32">
        <f>0+L10+L14+L18+L22+L26+L30+L34+L38+L42+L46+L50+L54+L58+L62+L66+L70+L74+L78+L82+L86</f>
      </c>
      <c s="32">
        <f>0+M10+M14+M18+M22+M26+M30+M34+M38+M42+M46+M50+M54+M58+M62+M66+M70+M74+M78+M82+M86</f>
      </c>
    </row>
    <row r="10" spans="1:16" ht="12.75">
      <c r="A10" t="s">
        <v>50</v>
      </c>
      <c s="34" t="s">
        <v>51</v>
      </c>
      <c s="34" t="s">
        <v>345</v>
      </c>
      <c s="35" t="s">
        <v>5</v>
      </c>
      <c s="6" t="s">
        <v>346</v>
      </c>
      <c s="36" t="s">
        <v>54</v>
      </c>
      <c s="37">
        <v>1</v>
      </c>
      <c s="36">
        <v>0</v>
      </c>
      <c s="36">
        <f>ROUND(G10*H10,6)</f>
      </c>
      <c r="L10" s="38">
        <v>0</v>
      </c>
      <c s="32">
        <f>ROUND(ROUND(L10,2)*ROUND(G10,3),2)</f>
      </c>
      <c s="36" t="s">
        <v>55</v>
      </c>
      <c>
        <f>(M10*21)/100</f>
      </c>
      <c t="s">
        <v>28</v>
      </c>
    </row>
    <row r="11" spans="1:5" ht="12.75">
      <c r="A11" s="35" t="s">
        <v>56</v>
      </c>
      <c r="E11" s="39" t="s">
        <v>346</v>
      </c>
    </row>
    <row r="12" spans="1:5" ht="12.75">
      <c r="A12" s="35" t="s">
        <v>57</v>
      </c>
      <c r="E12" s="40" t="s">
        <v>5</v>
      </c>
    </row>
    <row r="13" spans="1:5" ht="12.75">
      <c r="A13" t="s">
        <v>58</v>
      </c>
      <c r="E13" s="39" t="s">
        <v>5</v>
      </c>
    </row>
    <row r="14" spans="1:16" ht="12.75">
      <c r="A14" t="s">
        <v>50</v>
      </c>
      <c s="34" t="s">
        <v>28</v>
      </c>
      <c s="34" t="s">
        <v>347</v>
      </c>
      <c s="35" t="s">
        <v>5</v>
      </c>
      <c s="6" t="s">
        <v>348</v>
      </c>
      <c s="36" t="s">
        <v>54</v>
      </c>
      <c s="37">
        <v>2</v>
      </c>
      <c s="36">
        <v>0</v>
      </c>
      <c s="36">
        <f>ROUND(G14*H14,6)</f>
      </c>
      <c r="L14" s="38">
        <v>0</v>
      </c>
      <c s="32">
        <f>ROUND(ROUND(L14,2)*ROUND(G14,3),2)</f>
      </c>
      <c s="36" t="s">
        <v>55</v>
      </c>
      <c>
        <f>(M14*21)/100</f>
      </c>
      <c t="s">
        <v>28</v>
      </c>
    </row>
    <row r="15" spans="1:5" ht="12.75">
      <c r="A15" s="35" t="s">
        <v>56</v>
      </c>
      <c r="E15" s="39" t="s">
        <v>348</v>
      </c>
    </row>
    <row r="16" spans="1:5" ht="12.75">
      <c r="A16" s="35" t="s">
        <v>57</v>
      </c>
      <c r="E16" s="40" t="s">
        <v>5</v>
      </c>
    </row>
    <row r="17" spans="1:5" ht="12.75">
      <c r="A17" t="s">
        <v>58</v>
      </c>
      <c r="E17" s="39" t="s">
        <v>5</v>
      </c>
    </row>
    <row r="18" spans="1:16" ht="12.75">
      <c r="A18" t="s">
        <v>50</v>
      </c>
      <c s="34" t="s">
        <v>26</v>
      </c>
      <c s="34" t="s">
        <v>349</v>
      </c>
      <c s="35" t="s">
        <v>5</v>
      </c>
      <c s="6" t="s">
        <v>53</v>
      </c>
      <c s="36" t="s">
        <v>54</v>
      </c>
      <c s="37">
        <v>2</v>
      </c>
      <c s="36">
        <v>0</v>
      </c>
      <c s="36">
        <f>ROUND(G18*H18,6)</f>
      </c>
      <c r="L18" s="38">
        <v>0</v>
      </c>
      <c s="32">
        <f>ROUND(ROUND(L18,2)*ROUND(G18,3),2)</f>
      </c>
      <c s="36" t="s">
        <v>55</v>
      </c>
      <c>
        <f>(M18*21)/100</f>
      </c>
      <c t="s">
        <v>28</v>
      </c>
    </row>
    <row r="19" spans="1:5" ht="12.75">
      <c r="A19" s="35" t="s">
        <v>56</v>
      </c>
      <c r="E19" s="39" t="s">
        <v>53</v>
      </c>
    </row>
    <row r="20" spans="1:5" ht="12.75">
      <c r="A20" s="35" t="s">
        <v>57</v>
      </c>
      <c r="E20" s="40" t="s">
        <v>5</v>
      </c>
    </row>
    <row r="21" spans="1:5" ht="12.75">
      <c r="A21" t="s">
        <v>58</v>
      </c>
      <c r="E21" s="39" t="s">
        <v>5</v>
      </c>
    </row>
    <row r="22" spans="1:16" ht="12.75">
      <c r="A22" t="s">
        <v>50</v>
      </c>
      <c s="34" t="s">
        <v>63</v>
      </c>
      <c s="34" t="s">
        <v>350</v>
      </c>
      <c s="35" t="s">
        <v>5</v>
      </c>
      <c s="6" t="s">
        <v>351</v>
      </c>
      <c s="36" t="s">
        <v>54</v>
      </c>
      <c s="37">
        <v>17</v>
      </c>
      <c s="36">
        <v>0</v>
      </c>
      <c s="36">
        <f>ROUND(G22*H22,6)</f>
      </c>
      <c r="L22" s="38">
        <v>0</v>
      </c>
      <c s="32">
        <f>ROUND(ROUND(L22,2)*ROUND(G22,3),2)</f>
      </c>
      <c s="36" t="s">
        <v>55</v>
      </c>
      <c>
        <f>(M22*21)/100</f>
      </c>
      <c t="s">
        <v>28</v>
      </c>
    </row>
    <row r="23" spans="1:5" ht="12.75">
      <c r="A23" s="35" t="s">
        <v>56</v>
      </c>
      <c r="E23" s="39" t="s">
        <v>351</v>
      </c>
    </row>
    <row r="24" spans="1:5" ht="12.75">
      <c r="A24" s="35" t="s">
        <v>57</v>
      </c>
      <c r="E24" s="40" t="s">
        <v>5</v>
      </c>
    </row>
    <row r="25" spans="1:5" ht="12.75">
      <c r="A25" t="s">
        <v>58</v>
      </c>
      <c r="E25" s="39" t="s">
        <v>5</v>
      </c>
    </row>
    <row r="26" spans="1:16" ht="12.75">
      <c r="A26" t="s">
        <v>50</v>
      </c>
      <c s="34" t="s">
        <v>66</v>
      </c>
      <c s="34" t="s">
        <v>352</v>
      </c>
      <c s="35" t="s">
        <v>5</v>
      </c>
      <c s="6" t="s">
        <v>353</v>
      </c>
      <c s="36" t="s">
        <v>54</v>
      </c>
      <c s="37">
        <v>4</v>
      </c>
      <c s="36">
        <v>0</v>
      </c>
      <c s="36">
        <f>ROUND(G26*H26,6)</f>
      </c>
      <c r="L26" s="38">
        <v>0</v>
      </c>
      <c s="32">
        <f>ROUND(ROUND(L26,2)*ROUND(G26,3),2)</f>
      </c>
      <c s="36" t="s">
        <v>55</v>
      </c>
      <c>
        <f>(M26*21)/100</f>
      </c>
      <c t="s">
        <v>28</v>
      </c>
    </row>
    <row r="27" spans="1:5" ht="12.75">
      <c r="A27" s="35" t="s">
        <v>56</v>
      </c>
      <c r="E27" s="39" t="s">
        <v>353</v>
      </c>
    </row>
    <row r="28" spans="1:5" ht="12.75">
      <c r="A28" s="35" t="s">
        <v>57</v>
      </c>
      <c r="E28" s="40" t="s">
        <v>5</v>
      </c>
    </row>
    <row r="29" spans="1:5" ht="12.75">
      <c r="A29" t="s">
        <v>58</v>
      </c>
      <c r="E29" s="39" t="s">
        <v>5</v>
      </c>
    </row>
    <row r="30" spans="1:16" ht="12.75">
      <c r="A30" t="s">
        <v>50</v>
      </c>
      <c s="34" t="s">
        <v>27</v>
      </c>
      <c s="34" t="s">
        <v>354</v>
      </c>
      <c s="35" t="s">
        <v>5</v>
      </c>
      <c s="6" t="s">
        <v>355</v>
      </c>
      <c s="36" t="s">
        <v>54</v>
      </c>
      <c s="37">
        <v>7</v>
      </c>
      <c s="36">
        <v>0</v>
      </c>
      <c s="36">
        <f>ROUND(G30*H30,6)</f>
      </c>
      <c r="L30" s="38">
        <v>0</v>
      </c>
      <c s="32">
        <f>ROUND(ROUND(L30,2)*ROUND(G30,3),2)</f>
      </c>
      <c s="36" t="s">
        <v>55</v>
      </c>
      <c>
        <f>(M30*21)/100</f>
      </c>
      <c t="s">
        <v>28</v>
      </c>
    </row>
    <row r="31" spans="1:5" ht="12.75">
      <c r="A31" s="35" t="s">
        <v>56</v>
      </c>
      <c r="E31" s="39" t="s">
        <v>355</v>
      </c>
    </row>
    <row r="32" spans="1:5" ht="12.75">
      <c r="A32" s="35" t="s">
        <v>57</v>
      </c>
      <c r="E32" s="40" t="s">
        <v>5</v>
      </c>
    </row>
    <row r="33" spans="1:5" ht="12.75">
      <c r="A33" t="s">
        <v>58</v>
      </c>
      <c r="E33" s="39" t="s">
        <v>5</v>
      </c>
    </row>
    <row r="34" spans="1:16" ht="12.75">
      <c r="A34" t="s">
        <v>50</v>
      </c>
      <c s="34" t="s">
        <v>71</v>
      </c>
      <c s="34" t="s">
        <v>356</v>
      </c>
      <c s="35" t="s">
        <v>5</v>
      </c>
      <c s="6" t="s">
        <v>357</v>
      </c>
      <c s="36" t="s">
        <v>54</v>
      </c>
      <c s="37">
        <v>28</v>
      </c>
      <c s="36">
        <v>0</v>
      </c>
      <c s="36">
        <f>ROUND(G34*H34,6)</f>
      </c>
      <c r="L34" s="38">
        <v>0</v>
      </c>
      <c s="32">
        <f>ROUND(ROUND(L34,2)*ROUND(G34,3),2)</f>
      </c>
      <c s="36" t="s">
        <v>55</v>
      </c>
      <c>
        <f>(M34*21)/100</f>
      </c>
      <c t="s">
        <v>28</v>
      </c>
    </row>
    <row r="35" spans="1:5" ht="12.75">
      <c r="A35" s="35" t="s">
        <v>56</v>
      </c>
      <c r="E35" s="39" t="s">
        <v>357</v>
      </c>
    </row>
    <row r="36" spans="1:5" ht="12.75">
      <c r="A36" s="35" t="s">
        <v>57</v>
      </c>
      <c r="E36" s="40" t="s">
        <v>5</v>
      </c>
    </row>
    <row r="37" spans="1:5" ht="12.75">
      <c r="A37" t="s">
        <v>58</v>
      </c>
      <c r="E37" s="39" t="s">
        <v>5</v>
      </c>
    </row>
    <row r="38" spans="1:16" ht="25.5">
      <c r="A38" t="s">
        <v>50</v>
      </c>
      <c s="34" t="s">
        <v>75</v>
      </c>
      <c s="34" t="s">
        <v>358</v>
      </c>
      <c s="35" t="s">
        <v>5</v>
      </c>
      <c s="6" t="s">
        <v>359</v>
      </c>
      <c s="36" t="s">
        <v>54</v>
      </c>
      <c s="37">
        <v>17</v>
      </c>
      <c s="36">
        <v>0</v>
      </c>
      <c s="36">
        <f>ROUND(G38*H38,6)</f>
      </c>
      <c r="L38" s="38">
        <v>0</v>
      </c>
      <c s="32">
        <f>ROUND(ROUND(L38,2)*ROUND(G38,3),2)</f>
      </c>
      <c s="36" t="s">
        <v>55</v>
      </c>
      <c>
        <f>(M38*21)/100</f>
      </c>
      <c t="s">
        <v>28</v>
      </c>
    </row>
    <row r="39" spans="1:5" ht="25.5">
      <c r="A39" s="35" t="s">
        <v>56</v>
      </c>
      <c r="E39" s="39" t="s">
        <v>359</v>
      </c>
    </row>
    <row r="40" spans="1:5" ht="12.75">
      <c r="A40" s="35" t="s">
        <v>57</v>
      </c>
      <c r="E40" s="40" t="s">
        <v>5</v>
      </c>
    </row>
    <row r="41" spans="1:5" ht="12.75">
      <c r="A41" t="s">
        <v>58</v>
      </c>
      <c r="E41" s="39" t="s">
        <v>5</v>
      </c>
    </row>
    <row r="42" spans="1:16" ht="12.75">
      <c r="A42" t="s">
        <v>50</v>
      </c>
      <c s="34" t="s">
        <v>78</v>
      </c>
      <c s="34" t="s">
        <v>360</v>
      </c>
      <c s="35" t="s">
        <v>5</v>
      </c>
      <c s="6" t="s">
        <v>361</v>
      </c>
      <c s="36" t="s">
        <v>54</v>
      </c>
      <c s="37">
        <v>13</v>
      </c>
      <c s="36">
        <v>0</v>
      </c>
      <c s="36">
        <f>ROUND(G42*H42,6)</f>
      </c>
      <c r="L42" s="38">
        <v>0</v>
      </c>
      <c s="32">
        <f>ROUND(ROUND(L42,2)*ROUND(G42,3),2)</f>
      </c>
      <c s="36" t="s">
        <v>55</v>
      </c>
      <c>
        <f>(M42*21)/100</f>
      </c>
      <c t="s">
        <v>28</v>
      </c>
    </row>
    <row r="43" spans="1:5" ht="12.75">
      <c r="A43" s="35" t="s">
        <v>56</v>
      </c>
      <c r="E43" s="39" t="s">
        <v>361</v>
      </c>
    </row>
    <row r="44" spans="1:5" ht="12.75">
      <c r="A44" s="35" t="s">
        <v>57</v>
      </c>
      <c r="E44" s="40" t="s">
        <v>5</v>
      </c>
    </row>
    <row r="45" spans="1:5" ht="12.75">
      <c r="A45" t="s">
        <v>58</v>
      </c>
      <c r="E45" s="39" t="s">
        <v>5</v>
      </c>
    </row>
    <row r="46" spans="1:16" ht="12.75">
      <c r="A46" t="s">
        <v>50</v>
      </c>
      <c s="34" t="s">
        <v>81</v>
      </c>
      <c s="34" t="s">
        <v>362</v>
      </c>
      <c s="35" t="s">
        <v>5</v>
      </c>
      <c s="6" t="s">
        <v>363</v>
      </c>
      <c s="36" t="s">
        <v>54</v>
      </c>
      <c s="37">
        <v>1</v>
      </c>
      <c s="36">
        <v>0</v>
      </c>
      <c s="36">
        <f>ROUND(G46*H46,6)</f>
      </c>
      <c r="L46" s="38">
        <v>0</v>
      </c>
      <c s="32">
        <f>ROUND(ROUND(L46,2)*ROUND(G46,3),2)</f>
      </c>
      <c s="36" t="s">
        <v>55</v>
      </c>
      <c>
        <f>(M46*21)/100</f>
      </c>
      <c t="s">
        <v>28</v>
      </c>
    </row>
    <row r="47" spans="1:5" ht="12.75">
      <c r="A47" s="35" t="s">
        <v>56</v>
      </c>
      <c r="E47" s="39" t="s">
        <v>363</v>
      </c>
    </row>
    <row r="48" spans="1:5" ht="12.75">
      <c r="A48" s="35" t="s">
        <v>57</v>
      </c>
      <c r="E48" s="40" t="s">
        <v>5</v>
      </c>
    </row>
    <row r="49" spans="1:5" ht="12.75">
      <c r="A49" t="s">
        <v>58</v>
      </c>
      <c r="E49" s="39" t="s">
        <v>5</v>
      </c>
    </row>
    <row r="50" spans="1:16" ht="12.75">
      <c r="A50" t="s">
        <v>50</v>
      </c>
      <c s="34" t="s">
        <v>84</v>
      </c>
      <c s="34" t="s">
        <v>364</v>
      </c>
      <c s="35" t="s">
        <v>5</v>
      </c>
      <c s="6" t="s">
        <v>365</v>
      </c>
      <c s="36" t="s">
        <v>54</v>
      </c>
      <c s="37">
        <v>1</v>
      </c>
      <c s="36">
        <v>0</v>
      </c>
      <c s="36">
        <f>ROUND(G50*H50,6)</f>
      </c>
      <c r="L50" s="38">
        <v>0</v>
      </c>
      <c s="32">
        <f>ROUND(ROUND(L50,2)*ROUND(G50,3),2)</f>
      </c>
      <c s="36" t="s">
        <v>55</v>
      </c>
      <c>
        <f>(M50*21)/100</f>
      </c>
      <c t="s">
        <v>28</v>
      </c>
    </row>
    <row r="51" spans="1:5" ht="12.75">
      <c r="A51" s="35" t="s">
        <v>56</v>
      </c>
      <c r="E51" s="39" t="s">
        <v>365</v>
      </c>
    </row>
    <row r="52" spans="1:5" ht="12.75">
      <c r="A52" s="35" t="s">
        <v>57</v>
      </c>
      <c r="E52" s="40" t="s">
        <v>5</v>
      </c>
    </row>
    <row r="53" spans="1:5" ht="12.75">
      <c r="A53" t="s">
        <v>58</v>
      </c>
      <c r="E53" s="39" t="s">
        <v>5</v>
      </c>
    </row>
    <row r="54" spans="1:16" ht="12.75">
      <c r="A54" t="s">
        <v>50</v>
      </c>
      <c s="34" t="s">
        <v>87</v>
      </c>
      <c s="34" t="s">
        <v>366</v>
      </c>
      <c s="35" t="s">
        <v>5</v>
      </c>
      <c s="6" t="s">
        <v>367</v>
      </c>
      <c s="36" t="s">
        <v>54</v>
      </c>
      <c s="37">
        <v>31</v>
      </c>
      <c s="36">
        <v>0</v>
      </c>
      <c s="36">
        <f>ROUND(G54*H54,6)</f>
      </c>
      <c r="L54" s="38">
        <v>0</v>
      </c>
      <c s="32">
        <f>ROUND(ROUND(L54,2)*ROUND(G54,3),2)</f>
      </c>
      <c s="36" t="s">
        <v>55</v>
      </c>
      <c>
        <f>(M54*21)/100</f>
      </c>
      <c t="s">
        <v>28</v>
      </c>
    </row>
    <row r="55" spans="1:5" ht="12.75">
      <c r="A55" s="35" t="s">
        <v>56</v>
      </c>
      <c r="E55" s="39" t="s">
        <v>367</v>
      </c>
    </row>
    <row r="56" spans="1:5" ht="12.75">
      <c r="A56" s="35" t="s">
        <v>57</v>
      </c>
      <c r="E56" s="40" t="s">
        <v>5</v>
      </c>
    </row>
    <row r="57" spans="1:5" ht="12.75">
      <c r="A57" t="s">
        <v>58</v>
      </c>
      <c r="E57" s="39" t="s">
        <v>5</v>
      </c>
    </row>
    <row r="58" spans="1:16" ht="12.75">
      <c r="A58" t="s">
        <v>50</v>
      </c>
      <c s="34" t="s">
        <v>90</v>
      </c>
      <c s="34" t="s">
        <v>368</v>
      </c>
      <c s="35" t="s">
        <v>5</v>
      </c>
      <c s="6" t="s">
        <v>369</v>
      </c>
      <c s="36" t="s">
        <v>74</v>
      </c>
      <c s="37">
        <v>1</v>
      </c>
      <c s="36">
        <v>0</v>
      </c>
      <c s="36">
        <f>ROUND(G58*H58,6)</f>
      </c>
      <c r="L58" s="38">
        <v>0</v>
      </c>
      <c s="32">
        <f>ROUND(ROUND(L58,2)*ROUND(G58,3),2)</f>
      </c>
      <c s="36" t="s">
        <v>55</v>
      </c>
      <c>
        <f>(M58*21)/100</f>
      </c>
      <c t="s">
        <v>28</v>
      </c>
    </row>
    <row r="59" spans="1:5" ht="12.75">
      <c r="A59" s="35" t="s">
        <v>56</v>
      </c>
      <c r="E59" s="39" t="s">
        <v>369</v>
      </c>
    </row>
    <row r="60" spans="1:5" ht="12.75">
      <c r="A60" s="35" t="s">
        <v>57</v>
      </c>
      <c r="E60" s="40" t="s">
        <v>5</v>
      </c>
    </row>
    <row r="61" spans="1:5" ht="12.75">
      <c r="A61" t="s">
        <v>58</v>
      </c>
      <c r="E61" s="39" t="s">
        <v>5</v>
      </c>
    </row>
    <row r="62" spans="1:16" ht="12.75">
      <c r="A62" t="s">
        <v>50</v>
      </c>
      <c s="34" t="s">
        <v>94</v>
      </c>
      <c s="34" t="s">
        <v>370</v>
      </c>
      <c s="35" t="s">
        <v>5</v>
      </c>
      <c s="6" t="s">
        <v>77</v>
      </c>
      <c s="36" t="s">
        <v>93</v>
      </c>
      <c s="37">
        <v>2520</v>
      </c>
      <c s="36">
        <v>0</v>
      </c>
      <c s="36">
        <f>ROUND(G62*H62,6)</f>
      </c>
      <c r="L62" s="38">
        <v>0</v>
      </c>
      <c s="32">
        <f>ROUND(ROUND(L62,2)*ROUND(G62,3),2)</f>
      </c>
      <c s="36" t="s">
        <v>55</v>
      </c>
      <c>
        <f>(M62*21)/100</f>
      </c>
      <c t="s">
        <v>28</v>
      </c>
    </row>
    <row r="63" spans="1:5" ht="12.75">
      <c r="A63" s="35" t="s">
        <v>56</v>
      </c>
      <c r="E63" s="39" t="s">
        <v>77</v>
      </c>
    </row>
    <row r="64" spans="1:5" ht="12.75">
      <c r="A64" s="35" t="s">
        <v>57</v>
      </c>
      <c r="E64" s="40" t="s">
        <v>5</v>
      </c>
    </row>
    <row r="65" spans="1:5" ht="12.75">
      <c r="A65" t="s">
        <v>58</v>
      </c>
      <c r="E65" s="39" t="s">
        <v>5</v>
      </c>
    </row>
    <row r="66" spans="1:16" ht="12.75">
      <c r="A66" t="s">
        <v>50</v>
      </c>
      <c s="34" t="s">
        <v>97</v>
      </c>
      <c s="34" t="s">
        <v>371</v>
      </c>
      <c s="35" t="s">
        <v>5</v>
      </c>
      <c s="6" t="s">
        <v>92</v>
      </c>
      <c s="36" t="s">
        <v>93</v>
      </c>
      <c s="37">
        <v>2480</v>
      </c>
      <c s="36">
        <v>0</v>
      </c>
      <c s="36">
        <f>ROUND(G66*H66,6)</f>
      </c>
      <c r="L66" s="38">
        <v>0</v>
      </c>
      <c s="32">
        <f>ROUND(ROUND(L66,2)*ROUND(G66,3),2)</f>
      </c>
      <c s="36" t="s">
        <v>55</v>
      </c>
      <c>
        <f>(M66*21)/100</f>
      </c>
      <c t="s">
        <v>28</v>
      </c>
    </row>
    <row r="67" spans="1:5" ht="12.75">
      <c r="A67" s="35" t="s">
        <v>56</v>
      </c>
      <c r="E67" s="39" t="s">
        <v>92</v>
      </c>
    </row>
    <row r="68" spans="1:5" ht="12.75">
      <c r="A68" s="35" t="s">
        <v>57</v>
      </c>
      <c r="E68" s="40" t="s">
        <v>5</v>
      </c>
    </row>
    <row r="69" spans="1:5" ht="12.75">
      <c r="A69" t="s">
        <v>58</v>
      </c>
      <c r="E69" s="39" t="s">
        <v>5</v>
      </c>
    </row>
    <row r="70" spans="1:16" ht="12.75">
      <c r="A70" t="s">
        <v>50</v>
      </c>
      <c s="34" t="s">
        <v>101</v>
      </c>
      <c s="34" t="s">
        <v>372</v>
      </c>
      <c s="35" t="s">
        <v>5</v>
      </c>
      <c s="6" t="s">
        <v>99</v>
      </c>
      <c s="36" t="s">
        <v>100</v>
      </c>
      <c s="37">
        <v>1</v>
      </c>
      <c s="36">
        <v>0</v>
      </c>
      <c s="36">
        <f>ROUND(G70*H70,6)</f>
      </c>
      <c r="L70" s="38">
        <v>0</v>
      </c>
      <c s="32">
        <f>ROUND(ROUND(L70,2)*ROUND(G70,3),2)</f>
      </c>
      <c s="36" t="s">
        <v>55</v>
      </c>
      <c>
        <f>(M70*21)/100</f>
      </c>
      <c t="s">
        <v>28</v>
      </c>
    </row>
    <row r="71" spans="1:5" ht="12.75">
      <c r="A71" s="35" t="s">
        <v>56</v>
      </c>
      <c r="E71" s="39" t="s">
        <v>99</v>
      </c>
    </row>
    <row r="72" spans="1:5" ht="12.75">
      <c r="A72" s="35" t="s">
        <v>57</v>
      </c>
      <c r="E72" s="40" t="s">
        <v>5</v>
      </c>
    </row>
    <row r="73" spans="1:5" ht="12.75">
      <c r="A73" t="s">
        <v>58</v>
      </c>
      <c r="E73" s="39" t="s">
        <v>5</v>
      </c>
    </row>
    <row r="74" spans="1:16" ht="12.75">
      <c r="A74" t="s">
        <v>50</v>
      </c>
      <c s="34" t="s">
        <v>105</v>
      </c>
      <c s="34" t="s">
        <v>373</v>
      </c>
      <c s="35" t="s">
        <v>5</v>
      </c>
      <c s="6" t="s">
        <v>283</v>
      </c>
      <c s="36" t="s">
        <v>124</v>
      </c>
      <c s="37">
        <v>1</v>
      </c>
      <c s="36">
        <v>0</v>
      </c>
      <c s="36">
        <f>ROUND(G74*H74,6)</f>
      </c>
      <c r="L74" s="38">
        <v>0</v>
      </c>
      <c s="32">
        <f>ROUND(ROUND(L74,2)*ROUND(G74,3),2)</f>
      </c>
      <c s="36" t="s">
        <v>55</v>
      </c>
      <c>
        <f>(M74*21)/100</f>
      </c>
      <c t="s">
        <v>28</v>
      </c>
    </row>
    <row r="75" spans="1:5" ht="12.75">
      <c r="A75" s="35" t="s">
        <v>56</v>
      </c>
      <c r="E75" s="39" t="s">
        <v>283</v>
      </c>
    </row>
    <row r="76" spans="1:5" ht="12.75">
      <c r="A76" s="35" t="s">
        <v>57</v>
      </c>
      <c r="E76" s="40" t="s">
        <v>5</v>
      </c>
    </row>
    <row r="77" spans="1:5" ht="12.75">
      <c r="A77" t="s">
        <v>58</v>
      </c>
      <c r="E77" s="39" t="s">
        <v>5</v>
      </c>
    </row>
    <row r="78" spans="1:16" ht="12.75">
      <c r="A78" t="s">
        <v>50</v>
      </c>
      <c s="34" t="s">
        <v>109</v>
      </c>
      <c s="34" t="s">
        <v>374</v>
      </c>
      <c s="35" t="s">
        <v>5</v>
      </c>
      <c s="6" t="s">
        <v>375</v>
      </c>
      <c s="36" t="s">
        <v>104</v>
      </c>
      <c s="37">
        <v>24</v>
      </c>
      <c s="36">
        <v>0</v>
      </c>
      <c s="36">
        <f>ROUND(G78*H78,6)</f>
      </c>
      <c r="L78" s="38">
        <v>0</v>
      </c>
      <c s="32">
        <f>ROUND(ROUND(L78,2)*ROUND(G78,3),2)</f>
      </c>
      <c s="36" t="s">
        <v>55</v>
      </c>
      <c>
        <f>(M78*21)/100</f>
      </c>
      <c t="s">
        <v>28</v>
      </c>
    </row>
    <row r="79" spans="1:5" ht="12.75">
      <c r="A79" s="35" t="s">
        <v>56</v>
      </c>
      <c r="E79" s="39" t="s">
        <v>375</v>
      </c>
    </row>
    <row r="80" spans="1:5" ht="12.75">
      <c r="A80" s="35" t="s">
        <v>57</v>
      </c>
      <c r="E80" s="40" t="s">
        <v>5</v>
      </c>
    </row>
    <row r="81" spans="1:5" ht="12.75">
      <c r="A81" t="s">
        <v>58</v>
      </c>
      <c r="E81" s="39" t="s">
        <v>5</v>
      </c>
    </row>
    <row r="82" spans="1:16" ht="12.75">
      <c r="A82" t="s">
        <v>50</v>
      </c>
      <c s="34" t="s">
        <v>112</v>
      </c>
      <c s="34" t="s">
        <v>376</v>
      </c>
      <c s="35" t="s">
        <v>5</v>
      </c>
      <c s="6" t="s">
        <v>207</v>
      </c>
      <c s="36" t="s">
        <v>104</v>
      </c>
      <c s="37">
        <v>6</v>
      </c>
      <c s="36">
        <v>0</v>
      </c>
      <c s="36">
        <f>ROUND(G82*H82,6)</f>
      </c>
      <c r="L82" s="38">
        <v>0</v>
      </c>
      <c s="32">
        <f>ROUND(ROUND(L82,2)*ROUND(G82,3),2)</f>
      </c>
      <c s="36" t="s">
        <v>55</v>
      </c>
      <c>
        <f>(M82*21)/100</f>
      </c>
      <c t="s">
        <v>28</v>
      </c>
    </row>
    <row r="83" spans="1:5" ht="12.75">
      <c r="A83" s="35" t="s">
        <v>56</v>
      </c>
      <c r="E83" s="39" t="s">
        <v>207</v>
      </c>
    </row>
    <row r="84" spans="1:5" ht="12.75">
      <c r="A84" s="35" t="s">
        <v>57</v>
      </c>
      <c r="E84" s="40" t="s">
        <v>5</v>
      </c>
    </row>
    <row r="85" spans="1:5" ht="12.75">
      <c r="A85" t="s">
        <v>58</v>
      </c>
      <c r="E85" s="39" t="s">
        <v>5</v>
      </c>
    </row>
    <row r="86" spans="1:16" ht="12.75">
      <c r="A86" t="s">
        <v>50</v>
      </c>
      <c s="34" t="s">
        <v>115</v>
      </c>
      <c s="34" t="s">
        <v>377</v>
      </c>
      <c s="35" t="s">
        <v>5</v>
      </c>
      <c s="6" t="s">
        <v>127</v>
      </c>
      <c s="36" t="s">
        <v>124</v>
      </c>
      <c s="37">
        <v>1</v>
      </c>
      <c s="36">
        <v>0</v>
      </c>
      <c s="36">
        <f>ROUND(G86*H86,6)</f>
      </c>
      <c r="L86" s="38">
        <v>0</v>
      </c>
      <c s="32">
        <f>ROUND(ROUND(L86,2)*ROUND(G86,3),2)</f>
      </c>
      <c s="36" t="s">
        <v>55</v>
      </c>
      <c>
        <f>(M86*21)/100</f>
      </c>
      <c t="s">
        <v>28</v>
      </c>
    </row>
    <row r="87" spans="1:5" ht="12.75">
      <c r="A87" s="35" t="s">
        <v>56</v>
      </c>
      <c r="E87" s="39" t="s">
        <v>127</v>
      </c>
    </row>
    <row r="88" spans="1:5" ht="12.75">
      <c r="A88" s="35" t="s">
        <v>57</v>
      </c>
      <c r="E88" s="40" t="s">
        <v>5</v>
      </c>
    </row>
    <row r="89" spans="1:5" ht="12.75">
      <c r="A89" t="s">
        <v>58</v>
      </c>
      <c r="E89" s="39" t="s">
        <v>5</v>
      </c>
    </row>
    <row r="90" spans="1:13" ht="12.75">
      <c r="A90" t="s">
        <v>47</v>
      </c>
      <c r="C90" s="31" t="s">
        <v>179</v>
      </c>
      <c r="E90" s="33" t="s">
        <v>180</v>
      </c>
      <c r="J90" s="32">
        <f>0</f>
      </c>
      <c s="32">
        <f>0</f>
      </c>
      <c s="32">
        <f>0+L91</f>
      </c>
      <c s="32">
        <f>0+M91</f>
      </c>
    </row>
    <row r="91" spans="1:16" ht="12.75">
      <c r="A91" t="s">
        <v>50</v>
      </c>
      <c s="34" t="s">
        <v>118</v>
      </c>
      <c s="34" t="s">
        <v>182</v>
      </c>
      <c s="35" t="s">
        <v>5</v>
      </c>
      <c s="6" t="s">
        <v>183</v>
      </c>
      <c s="36" t="s">
        <v>104</v>
      </c>
      <c s="37">
        <v>55</v>
      </c>
      <c s="36">
        <v>0</v>
      </c>
      <c s="36">
        <f>ROUND(G91*H91,6)</f>
      </c>
      <c r="L91" s="38">
        <v>0</v>
      </c>
      <c s="32">
        <f>ROUND(ROUND(L91,2)*ROUND(G91,3),2)</f>
      </c>
      <c s="36" t="s">
        <v>184</v>
      </c>
      <c>
        <f>(M91*21)/100</f>
      </c>
      <c t="s">
        <v>28</v>
      </c>
    </row>
    <row r="92" spans="1:5" ht="12.75">
      <c r="A92" s="35" t="s">
        <v>56</v>
      </c>
      <c r="E92" s="39" t="s">
        <v>183</v>
      </c>
    </row>
    <row r="93" spans="1:5" ht="25.5">
      <c r="A93" s="35" t="s">
        <v>57</v>
      </c>
      <c r="E93" s="40" t="s">
        <v>378</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COUNTIFS(L8:L71,"=0",A8:A71,"P")+COUNTIFS(L8:L71,"",A8:A71,"P")+SUM(Q8:Q71)</f>
      </c>
    </row>
    <row r="8" spans="1:13" ht="12.75">
      <c r="A8" t="s">
        <v>45</v>
      </c>
      <c r="C8" s="28" t="s">
        <v>380</v>
      </c>
      <c r="E8" s="30" t="s">
        <v>212</v>
      </c>
      <c r="J8" s="29">
        <f>0+J9+J70</f>
      </c>
      <c s="29">
        <f>0+K9+K70</f>
      </c>
      <c s="29">
        <f>0+L9+L70</f>
      </c>
      <c s="29">
        <f>0+M9+M70</f>
      </c>
    </row>
    <row r="9" spans="1:13" ht="12.75">
      <c r="A9" t="s">
        <v>47</v>
      </c>
      <c r="C9" s="31" t="s">
        <v>381</v>
      </c>
      <c r="E9" s="33" t="s">
        <v>382</v>
      </c>
      <c r="J9" s="32">
        <f>0</f>
      </c>
      <c s="32">
        <f>0</f>
      </c>
      <c s="32">
        <f>0+L10+L14+L18+L22+L26+L30+L34+L38+L42+L46+L50+L54+L58+L62+L66</f>
      </c>
      <c s="32">
        <f>0+M10+M14+M18+M22+M26+M30+M34+M38+M42+M46+M50+M54+M58+M62+M66</f>
      </c>
    </row>
    <row r="10" spans="1:16" ht="12.75">
      <c r="A10" t="s">
        <v>50</v>
      </c>
      <c s="34" t="s">
        <v>51</v>
      </c>
      <c s="34" t="s">
        <v>383</v>
      </c>
      <c s="35" t="s">
        <v>5</v>
      </c>
      <c s="6" t="s">
        <v>384</v>
      </c>
      <c s="36" t="s">
        <v>54</v>
      </c>
      <c s="37">
        <v>2</v>
      </c>
      <c s="36">
        <v>0</v>
      </c>
      <c s="36">
        <f>ROUND(G10*H10,6)</f>
      </c>
      <c r="L10" s="38">
        <v>0</v>
      </c>
      <c s="32">
        <f>ROUND(ROUND(L10,2)*ROUND(G10,3),2)</f>
      </c>
      <c s="36" t="s">
        <v>55</v>
      </c>
      <c>
        <f>(M10*21)/100</f>
      </c>
      <c t="s">
        <v>28</v>
      </c>
    </row>
    <row r="11" spans="1:5" ht="12.75">
      <c r="A11" s="35" t="s">
        <v>56</v>
      </c>
      <c r="E11" s="39" t="s">
        <v>384</v>
      </c>
    </row>
    <row r="12" spans="1:5" ht="12.75">
      <c r="A12" s="35" t="s">
        <v>57</v>
      </c>
      <c r="E12" s="40" t="s">
        <v>5</v>
      </c>
    </row>
    <row r="13" spans="1:5" ht="12.75">
      <c r="A13" t="s">
        <v>58</v>
      </c>
      <c r="E13" s="39" t="s">
        <v>5</v>
      </c>
    </row>
    <row r="14" spans="1:16" ht="12.75">
      <c r="A14" t="s">
        <v>50</v>
      </c>
      <c s="34" t="s">
        <v>28</v>
      </c>
      <c s="34" t="s">
        <v>385</v>
      </c>
      <c s="35" t="s">
        <v>5</v>
      </c>
      <c s="6" t="s">
        <v>386</v>
      </c>
      <c s="36" t="s">
        <v>54</v>
      </c>
      <c s="37">
        <v>1</v>
      </c>
      <c s="36">
        <v>0</v>
      </c>
      <c s="36">
        <f>ROUND(G14*H14,6)</f>
      </c>
      <c r="L14" s="38">
        <v>0</v>
      </c>
      <c s="32">
        <f>ROUND(ROUND(L14,2)*ROUND(G14,3),2)</f>
      </c>
      <c s="36" t="s">
        <v>55</v>
      </c>
      <c>
        <f>(M14*21)/100</f>
      </c>
      <c t="s">
        <v>28</v>
      </c>
    </row>
    <row r="15" spans="1:5" ht="12.75">
      <c r="A15" s="35" t="s">
        <v>56</v>
      </c>
      <c r="E15" s="39" t="s">
        <v>386</v>
      </c>
    </row>
    <row r="16" spans="1:5" ht="12.75">
      <c r="A16" s="35" t="s">
        <v>57</v>
      </c>
      <c r="E16" s="40" t="s">
        <v>5</v>
      </c>
    </row>
    <row r="17" spans="1:5" ht="12.75">
      <c r="A17" t="s">
        <v>58</v>
      </c>
      <c r="E17" s="39" t="s">
        <v>5</v>
      </c>
    </row>
    <row r="18" spans="1:16" ht="12.75">
      <c r="A18" t="s">
        <v>50</v>
      </c>
      <c s="34" t="s">
        <v>26</v>
      </c>
      <c s="34" t="s">
        <v>387</v>
      </c>
      <c s="35" t="s">
        <v>5</v>
      </c>
      <c s="6" t="s">
        <v>388</v>
      </c>
      <c s="36" t="s">
        <v>54</v>
      </c>
      <c s="37">
        <v>3</v>
      </c>
      <c s="36">
        <v>0</v>
      </c>
      <c s="36">
        <f>ROUND(G18*H18,6)</f>
      </c>
      <c r="L18" s="38">
        <v>0</v>
      </c>
      <c s="32">
        <f>ROUND(ROUND(L18,2)*ROUND(G18,3),2)</f>
      </c>
      <c s="36" t="s">
        <v>55</v>
      </c>
      <c>
        <f>(M18*21)/100</f>
      </c>
      <c t="s">
        <v>28</v>
      </c>
    </row>
    <row r="19" spans="1:5" ht="12.75">
      <c r="A19" s="35" t="s">
        <v>56</v>
      </c>
      <c r="E19" s="39" t="s">
        <v>388</v>
      </c>
    </row>
    <row r="20" spans="1:5" ht="12.75">
      <c r="A20" s="35" t="s">
        <v>57</v>
      </c>
      <c r="E20" s="40" t="s">
        <v>5</v>
      </c>
    </row>
    <row r="21" spans="1:5" ht="12.75">
      <c r="A21" t="s">
        <v>58</v>
      </c>
      <c r="E21" s="39" t="s">
        <v>5</v>
      </c>
    </row>
    <row r="22" spans="1:16" ht="12.75">
      <c r="A22" t="s">
        <v>50</v>
      </c>
      <c s="34" t="s">
        <v>63</v>
      </c>
      <c s="34" t="s">
        <v>389</v>
      </c>
      <c s="35" t="s">
        <v>5</v>
      </c>
      <c s="6" t="s">
        <v>390</v>
      </c>
      <c s="36" t="s">
        <v>54</v>
      </c>
      <c s="37">
        <v>7</v>
      </c>
      <c s="36">
        <v>0</v>
      </c>
      <c s="36">
        <f>ROUND(G22*H22,6)</f>
      </c>
      <c r="L22" s="38">
        <v>0</v>
      </c>
      <c s="32">
        <f>ROUND(ROUND(L22,2)*ROUND(G22,3),2)</f>
      </c>
      <c s="36" t="s">
        <v>55</v>
      </c>
      <c>
        <f>(M22*21)/100</f>
      </c>
      <c t="s">
        <v>28</v>
      </c>
    </row>
    <row r="23" spans="1:5" ht="12.75">
      <c r="A23" s="35" t="s">
        <v>56</v>
      </c>
      <c r="E23" s="39" t="s">
        <v>390</v>
      </c>
    </row>
    <row r="24" spans="1:5" ht="12.75">
      <c r="A24" s="35" t="s">
        <v>57</v>
      </c>
      <c r="E24" s="40" t="s">
        <v>5</v>
      </c>
    </row>
    <row r="25" spans="1:5" ht="12.75">
      <c r="A25" t="s">
        <v>58</v>
      </c>
      <c r="E25" s="39" t="s">
        <v>5</v>
      </c>
    </row>
    <row r="26" spans="1:16" ht="12.75">
      <c r="A26" t="s">
        <v>50</v>
      </c>
      <c s="34" t="s">
        <v>66</v>
      </c>
      <c s="34" t="s">
        <v>391</v>
      </c>
      <c s="35" t="s">
        <v>5</v>
      </c>
      <c s="6" t="s">
        <v>392</v>
      </c>
      <c s="36" t="s">
        <v>54</v>
      </c>
      <c s="37">
        <v>3</v>
      </c>
      <c s="36">
        <v>0</v>
      </c>
      <c s="36">
        <f>ROUND(G26*H26,6)</f>
      </c>
      <c r="L26" s="38">
        <v>0</v>
      </c>
      <c s="32">
        <f>ROUND(ROUND(L26,2)*ROUND(G26,3),2)</f>
      </c>
      <c s="36" t="s">
        <v>55</v>
      </c>
      <c>
        <f>(M26*21)/100</f>
      </c>
      <c t="s">
        <v>28</v>
      </c>
    </row>
    <row r="27" spans="1:5" ht="12.75">
      <c r="A27" s="35" t="s">
        <v>56</v>
      </c>
      <c r="E27" s="39" t="s">
        <v>392</v>
      </c>
    </row>
    <row r="28" spans="1:5" ht="12.75">
      <c r="A28" s="35" t="s">
        <v>57</v>
      </c>
      <c r="E28" s="40" t="s">
        <v>5</v>
      </c>
    </row>
    <row r="29" spans="1:5" ht="12.75">
      <c r="A29" t="s">
        <v>58</v>
      </c>
      <c r="E29" s="39" t="s">
        <v>5</v>
      </c>
    </row>
    <row r="30" spans="1:16" ht="12.75">
      <c r="A30" t="s">
        <v>50</v>
      </c>
      <c s="34" t="s">
        <v>27</v>
      </c>
      <c s="34" t="s">
        <v>393</v>
      </c>
      <c s="35" t="s">
        <v>5</v>
      </c>
      <c s="6" t="s">
        <v>394</v>
      </c>
      <c s="36" t="s">
        <v>54</v>
      </c>
      <c s="37">
        <v>7</v>
      </c>
      <c s="36">
        <v>0</v>
      </c>
      <c s="36">
        <f>ROUND(G30*H30,6)</f>
      </c>
      <c r="L30" s="38">
        <v>0</v>
      </c>
      <c s="32">
        <f>ROUND(ROUND(L30,2)*ROUND(G30,3),2)</f>
      </c>
      <c s="36" t="s">
        <v>55</v>
      </c>
      <c>
        <f>(M30*21)/100</f>
      </c>
      <c t="s">
        <v>28</v>
      </c>
    </row>
    <row r="31" spans="1:5" ht="12.75">
      <c r="A31" s="35" t="s">
        <v>56</v>
      </c>
      <c r="E31" s="39" t="s">
        <v>394</v>
      </c>
    </row>
    <row r="32" spans="1:5" ht="12.75">
      <c r="A32" s="35" t="s">
        <v>57</v>
      </c>
      <c r="E32" s="40" t="s">
        <v>5</v>
      </c>
    </row>
    <row r="33" spans="1:5" ht="12.75">
      <c r="A33" t="s">
        <v>58</v>
      </c>
      <c r="E33" s="39" t="s">
        <v>5</v>
      </c>
    </row>
    <row r="34" spans="1:16" ht="12.75">
      <c r="A34" t="s">
        <v>50</v>
      </c>
      <c s="34" t="s">
        <v>71</v>
      </c>
      <c s="34" t="s">
        <v>395</v>
      </c>
      <c s="35" t="s">
        <v>5</v>
      </c>
      <c s="6" t="s">
        <v>396</v>
      </c>
      <c s="36" t="s">
        <v>54</v>
      </c>
      <c s="37">
        <v>7</v>
      </c>
      <c s="36">
        <v>0</v>
      </c>
      <c s="36">
        <f>ROUND(G34*H34,6)</f>
      </c>
      <c r="L34" s="38">
        <v>0</v>
      </c>
      <c s="32">
        <f>ROUND(ROUND(L34,2)*ROUND(G34,3),2)</f>
      </c>
      <c s="36" t="s">
        <v>55</v>
      </c>
      <c>
        <f>(M34*21)/100</f>
      </c>
      <c t="s">
        <v>28</v>
      </c>
    </row>
    <row r="35" spans="1:5" ht="12.75">
      <c r="A35" s="35" t="s">
        <v>56</v>
      </c>
      <c r="E35" s="39" t="s">
        <v>396</v>
      </c>
    </row>
    <row r="36" spans="1:5" ht="12.75">
      <c r="A36" s="35" t="s">
        <v>57</v>
      </c>
      <c r="E36" s="40" t="s">
        <v>5</v>
      </c>
    </row>
    <row r="37" spans="1:5" ht="12.75">
      <c r="A37" t="s">
        <v>58</v>
      </c>
      <c r="E37" s="39" t="s">
        <v>5</v>
      </c>
    </row>
    <row r="38" spans="1:16" ht="12.75">
      <c r="A38" t="s">
        <v>50</v>
      </c>
      <c s="34" t="s">
        <v>75</v>
      </c>
      <c s="34" t="s">
        <v>397</v>
      </c>
      <c s="35" t="s">
        <v>5</v>
      </c>
      <c s="6" t="s">
        <v>398</v>
      </c>
      <c s="36" t="s">
        <v>93</v>
      </c>
      <c s="37">
        <v>95</v>
      </c>
      <c s="36">
        <v>0</v>
      </c>
      <c s="36">
        <f>ROUND(G38*H38,6)</f>
      </c>
      <c r="L38" s="38">
        <v>0</v>
      </c>
      <c s="32">
        <f>ROUND(ROUND(L38,2)*ROUND(G38,3),2)</f>
      </c>
      <c s="36" t="s">
        <v>55</v>
      </c>
      <c>
        <f>(M38*21)/100</f>
      </c>
      <c t="s">
        <v>28</v>
      </c>
    </row>
    <row r="39" spans="1:5" ht="12.75">
      <c r="A39" s="35" t="s">
        <v>56</v>
      </c>
      <c r="E39" s="39" t="s">
        <v>398</v>
      </c>
    </row>
    <row r="40" spans="1:5" ht="12.75">
      <c r="A40" s="35" t="s">
        <v>57</v>
      </c>
      <c r="E40" s="40" t="s">
        <v>5</v>
      </c>
    </row>
    <row r="41" spans="1:5" ht="12.75">
      <c r="A41" t="s">
        <v>58</v>
      </c>
      <c r="E41" s="39" t="s">
        <v>5</v>
      </c>
    </row>
    <row r="42" spans="1:16" ht="12.75">
      <c r="A42" t="s">
        <v>50</v>
      </c>
      <c s="34" t="s">
        <v>78</v>
      </c>
      <c s="34" t="s">
        <v>399</v>
      </c>
      <c s="35" t="s">
        <v>5</v>
      </c>
      <c s="6" t="s">
        <v>400</v>
      </c>
      <c s="36" t="s">
        <v>93</v>
      </c>
      <c s="37">
        <v>90</v>
      </c>
      <c s="36">
        <v>0</v>
      </c>
      <c s="36">
        <f>ROUND(G42*H42,6)</f>
      </c>
      <c r="L42" s="38">
        <v>0</v>
      </c>
      <c s="32">
        <f>ROUND(ROUND(L42,2)*ROUND(G42,3),2)</f>
      </c>
      <c s="36" t="s">
        <v>55</v>
      </c>
      <c>
        <f>(M42*21)/100</f>
      </c>
      <c t="s">
        <v>28</v>
      </c>
    </row>
    <row r="43" spans="1:5" ht="12.75">
      <c r="A43" s="35" t="s">
        <v>56</v>
      </c>
      <c r="E43" s="39" t="s">
        <v>400</v>
      </c>
    </row>
    <row r="44" spans="1:5" ht="12.75">
      <c r="A44" s="35" t="s">
        <v>57</v>
      </c>
      <c r="E44" s="40" t="s">
        <v>5</v>
      </c>
    </row>
    <row r="45" spans="1:5" ht="12.75">
      <c r="A45" t="s">
        <v>58</v>
      </c>
      <c r="E45" s="39" t="s">
        <v>5</v>
      </c>
    </row>
    <row r="46" spans="1:16" ht="12.75">
      <c r="A46" t="s">
        <v>50</v>
      </c>
      <c s="34" t="s">
        <v>81</v>
      </c>
      <c s="34" t="s">
        <v>401</v>
      </c>
      <c s="35" t="s">
        <v>5</v>
      </c>
      <c s="6" t="s">
        <v>99</v>
      </c>
      <c s="36" t="s">
        <v>100</v>
      </c>
      <c s="37">
        <v>1</v>
      </c>
      <c s="36">
        <v>0</v>
      </c>
      <c s="36">
        <f>ROUND(G46*H46,6)</f>
      </c>
      <c r="L46" s="38">
        <v>0</v>
      </c>
      <c s="32">
        <f>ROUND(ROUND(L46,2)*ROUND(G46,3),2)</f>
      </c>
      <c s="36" t="s">
        <v>55</v>
      </c>
      <c>
        <f>(M46*21)/100</f>
      </c>
      <c t="s">
        <v>28</v>
      </c>
    </row>
    <row r="47" spans="1:5" ht="12.75">
      <c r="A47" s="35" t="s">
        <v>56</v>
      </c>
      <c r="E47" s="39" t="s">
        <v>99</v>
      </c>
    </row>
    <row r="48" spans="1:5" ht="12.75">
      <c r="A48" s="35" t="s">
        <v>57</v>
      </c>
      <c r="E48" s="40" t="s">
        <v>5</v>
      </c>
    </row>
    <row r="49" spans="1:5" ht="12.75">
      <c r="A49" t="s">
        <v>58</v>
      </c>
      <c r="E49" s="39" t="s">
        <v>5</v>
      </c>
    </row>
    <row r="50" spans="1:16" ht="12.75">
      <c r="A50" t="s">
        <v>50</v>
      </c>
      <c s="34" t="s">
        <v>84</v>
      </c>
      <c s="34" t="s">
        <v>402</v>
      </c>
      <c s="35" t="s">
        <v>5</v>
      </c>
      <c s="6" t="s">
        <v>403</v>
      </c>
      <c s="36" t="s">
        <v>104</v>
      </c>
      <c s="37">
        <v>12</v>
      </c>
      <c s="36">
        <v>0</v>
      </c>
      <c s="36">
        <f>ROUND(G50*H50,6)</f>
      </c>
      <c r="L50" s="38">
        <v>0</v>
      </c>
      <c s="32">
        <f>ROUND(ROUND(L50,2)*ROUND(G50,3),2)</f>
      </c>
      <c s="36" t="s">
        <v>55</v>
      </c>
      <c>
        <f>(M50*21)/100</f>
      </c>
      <c t="s">
        <v>28</v>
      </c>
    </row>
    <row r="51" spans="1:5" ht="12.75">
      <c r="A51" s="35" t="s">
        <v>56</v>
      </c>
      <c r="E51" s="39" t="s">
        <v>403</v>
      </c>
    </row>
    <row r="52" spans="1:5" ht="12.75">
      <c r="A52" s="35" t="s">
        <v>57</v>
      </c>
      <c r="E52" s="40" t="s">
        <v>5</v>
      </c>
    </row>
    <row r="53" spans="1:5" ht="12.75">
      <c r="A53" t="s">
        <v>58</v>
      </c>
      <c r="E53" s="39" t="s">
        <v>5</v>
      </c>
    </row>
    <row r="54" spans="1:16" ht="12.75">
      <c r="A54" t="s">
        <v>50</v>
      </c>
      <c s="34" t="s">
        <v>87</v>
      </c>
      <c s="34" t="s">
        <v>404</v>
      </c>
      <c s="35" t="s">
        <v>5</v>
      </c>
      <c s="6" t="s">
        <v>205</v>
      </c>
      <c s="36" t="s">
        <v>104</v>
      </c>
      <c s="37">
        <v>12</v>
      </c>
      <c s="36">
        <v>0</v>
      </c>
      <c s="36">
        <f>ROUND(G54*H54,6)</f>
      </c>
      <c r="L54" s="38">
        <v>0</v>
      </c>
      <c s="32">
        <f>ROUND(ROUND(L54,2)*ROUND(G54,3),2)</f>
      </c>
      <c s="36" t="s">
        <v>55</v>
      </c>
      <c>
        <f>(M54*21)/100</f>
      </c>
      <c t="s">
        <v>28</v>
      </c>
    </row>
    <row r="55" spans="1:5" ht="12.75">
      <c r="A55" s="35" t="s">
        <v>56</v>
      </c>
      <c r="E55" s="39" t="s">
        <v>205</v>
      </c>
    </row>
    <row r="56" spans="1:5" ht="12.75">
      <c r="A56" s="35" t="s">
        <v>57</v>
      </c>
      <c r="E56" s="40" t="s">
        <v>5</v>
      </c>
    </row>
    <row r="57" spans="1:5" ht="12.75">
      <c r="A57" t="s">
        <v>58</v>
      </c>
      <c r="E57" s="39" t="s">
        <v>5</v>
      </c>
    </row>
    <row r="58" spans="1:16" ht="12.75">
      <c r="A58" t="s">
        <v>50</v>
      </c>
      <c s="34" t="s">
        <v>90</v>
      </c>
      <c s="34" t="s">
        <v>405</v>
      </c>
      <c s="35" t="s">
        <v>5</v>
      </c>
      <c s="6" t="s">
        <v>207</v>
      </c>
      <c s="36" t="s">
        <v>104</v>
      </c>
      <c s="37">
        <v>6</v>
      </c>
      <c s="36">
        <v>0</v>
      </c>
      <c s="36">
        <f>ROUND(G58*H58,6)</f>
      </c>
      <c r="L58" s="38">
        <v>0</v>
      </c>
      <c s="32">
        <f>ROUND(ROUND(L58,2)*ROUND(G58,3),2)</f>
      </c>
      <c s="36" t="s">
        <v>55</v>
      </c>
      <c>
        <f>(M58*21)/100</f>
      </c>
      <c t="s">
        <v>28</v>
      </c>
    </row>
    <row r="59" spans="1:5" ht="12.75">
      <c r="A59" s="35" t="s">
        <v>56</v>
      </c>
      <c r="E59" s="39" t="s">
        <v>207</v>
      </c>
    </row>
    <row r="60" spans="1:5" ht="12.75">
      <c r="A60" s="35" t="s">
        <v>57</v>
      </c>
      <c r="E60" s="40" t="s">
        <v>5</v>
      </c>
    </row>
    <row r="61" spans="1:5" ht="12.75">
      <c r="A61" t="s">
        <v>58</v>
      </c>
      <c r="E61" s="39" t="s">
        <v>5</v>
      </c>
    </row>
    <row r="62" spans="1:16" ht="12.75">
      <c r="A62" t="s">
        <v>50</v>
      </c>
      <c s="34" t="s">
        <v>94</v>
      </c>
      <c s="34" t="s">
        <v>406</v>
      </c>
      <c s="35" t="s">
        <v>5</v>
      </c>
      <c s="6" t="s">
        <v>123</v>
      </c>
      <c s="36" t="s">
        <v>124</v>
      </c>
      <c s="37">
        <v>1</v>
      </c>
      <c s="36">
        <v>0</v>
      </c>
      <c s="36">
        <f>ROUND(G62*H62,6)</f>
      </c>
      <c r="L62" s="38">
        <v>0</v>
      </c>
      <c s="32">
        <f>ROUND(ROUND(L62,2)*ROUND(G62,3),2)</f>
      </c>
      <c s="36" t="s">
        <v>55</v>
      </c>
      <c>
        <f>(M62*21)/100</f>
      </c>
      <c t="s">
        <v>28</v>
      </c>
    </row>
    <row r="63" spans="1:5" ht="12.75">
      <c r="A63" s="35" t="s">
        <v>56</v>
      </c>
      <c r="E63" s="39" t="s">
        <v>123</v>
      </c>
    </row>
    <row r="64" spans="1:5" ht="12.75">
      <c r="A64" s="35" t="s">
        <v>57</v>
      </c>
      <c r="E64" s="40" t="s">
        <v>5</v>
      </c>
    </row>
    <row r="65" spans="1:5" ht="12.75">
      <c r="A65" t="s">
        <v>58</v>
      </c>
      <c r="E65" s="39" t="s">
        <v>5</v>
      </c>
    </row>
    <row r="66" spans="1:16" ht="12.75">
      <c r="A66" t="s">
        <v>50</v>
      </c>
      <c s="34" t="s">
        <v>97</v>
      </c>
      <c s="34" t="s">
        <v>407</v>
      </c>
      <c s="35" t="s">
        <v>5</v>
      </c>
      <c s="6" t="s">
        <v>127</v>
      </c>
      <c s="36" t="s">
        <v>124</v>
      </c>
      <c s="37">
        <v>1</v>
      </c>
      <c s="36">
        <v>0</v>
      </c>
      <c s="36">
        <f>ROUND(G66*H66,6)</f>
      </c>
      <c r="L66" s="38">
        <v>0</v>
      </c>
      <c s="32">
        <f>ROUND(ROUND(L66,2)*ROUND(G66,3),2)</f>
      </c>
      <c s="36" t="s">
        <v>55</v>
      </c>
      <c>
        <f>(M66*21)/100</f>
      </c>
      <c t="s">
        <v>28</v>
      </c>
    </row>
    <row r="67" spans="1:5" ht="12.75">
      <c r="A67" s="35" t="s">
        <v>56</v>
      </c>
      <c r="E67" s="39" t="s">
        <v>127</v>
      </c>
    </row>
    <row r="68" spans="1:5" ht="12.75">
      <c r="A68" s="35" t="s">
        <v>57</v>
      </c>
      <c r="E68" s="40" t="s">
        <v>5</v>
      </c>
    </row>
    <row r="69" spans="1:5" ht="12.75">
      <c r="A69" t="s">
        <v>58</v>
      </c>
      <c r="E69" s="39" t="s">
        <v>5</v>
      </c>
    </row>
    <row r="70" spans="1:13" ht="12.75">
      <c r="A70" t="s">
        <v>47</v>
      </c>
      <c r="C70" s="31" t="s">
        <v>179</v>
      </c>
      <c r="E70" s="33" t="s">
        <v>180</v>
      </c>
      <c r="J70" s="32">
        <f>0</f>
      </c>
      <c s="32">
        <f>0</f>
      </c>
      <c s="32">
        <f>0+L71</f>
      </c>
      <c s="32">
        <f>0+M71</f>
      </c>
    </row>
    <row r="71" spans="1:16" ht="12.75">
      <c r="A71" t="s">
        <v>50</v>
      </c>
      <c s="34" t="s">
        <v>101</v>
      </c>
      <c s="34" t="s">
        <v>182</v>
      </c>
      <c s="35" t="s">
        <v>5</v>
      </c>
      <c s="6" t="s">
        <v>183</v>
      </c>
      <c s="36" t="s">
        <v>104</v>
      </c>
      <c s="37">
        <v>48</v>
      </c>
      <c s="36">
        <v>0</v>
      </c>
      <c s="36">
        <f>ROUND(G71*H71,6)</f>
      </c>
      <c r="L71" s="38">
        <v>0</v>
      </c>
      <c s="32">
        <f>ROUND(ROUND(L71,2)*ROUND(G71,3),2)</f>
      </c>
      <c s="36" t="s">
        <v>184</v>
      </c>
      <c>
        <f>(M71*21)/100</f>
      </c>
      <c t="s">
        <v>28</v>
      </c>
    </row>
    <row r="72" spans="1:5" ht="12.75">
      <c r="A72" s="35" t="s">
        <v>56</v>
      </c>
      <c r="E72" s="39" t="s">
        <v>183</v>
      </c>
    </row>
    <row r="73" spans="1:5" ht="25.5">
      <c r="A73" s="35" t="s">
        <v>57</v>
      </c>
      <c r="E73" s="40" t="s">
        <v>408</v>
      </c>
    </row>
    <row r="74" spans="1:5" ht="12.75">
      <c r="A74" t="s">
        <v>58</v>
      </c>
      <c r="E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411</v>
      </c>
      <c r="E8" s="30" t="s">
        <v>410</v>
      </c>
      <c r="J8" s="29">
        <f>0+J9+J14</f>
      </c>
      <c s="29">
        <f>0+K9+K14</f>
      </c>
      <c s="29">
        <f>0+L9+L14</f>
      </c>
      <c s="29">
        <f>0+M9+M14</f>
      </c>
    </row>
    <row r="9" spans="1:13" ht="12.75">
      <c r="A9" t="s">
        <v>47</v>
      </c>
      <c r="C9" s="31" t="s">
        <v>179</v>
      </c>
      <c r="E9" s="33" t="s">
        <v>180</v>
      </c>
      <c r="J9" s="32">
        <f>0</f>
      </c>
      <c s="32">
        <f>0</f>
      </c>
      <c s="32">
        <f>0+L10</f>
      </c>
      <c s="32">
        <f>0+M10</f>
      </c>
    </row>
    <row r="10" spans="1:16" ht="12.75">
      <c r="A10" t="s">
        <v>50</v>
      </c>
      <c s="34" t="s">
        <v>87</v>
      </c>
      <c s="34" t="s">
        <v>182</v>
      </c>
      <c s="35" t="s">
        <v>5</v>
      </c>
      <c s="6" t="s">
        <v>183</v>
      </c>
      <c s="36" t="s">
        <v>104</v>
      </c>
      <c s="37">
        <v>75</v>
      </c>
      <c s="36">
        <v>0</v>
      </c>
      <c s="36">
        <f>ROUND(G10*H10,6)</f>
      </c>
      <c r="L10" s="38">
        <v>0</v>
      </c>
      <c s="32">
        <f>ROUND(ROUND(L10,2)*ROUND(G10,3),2)</f>
      </c>
      <c s="36" t="s">
        <v>184</v>
      </c>
      <c>
        <f>(M10*21)/100</f>
      </c>
      <c t="s">
        <v>28</v>
      </c>
    </row>
    <row r="11" spans="1:5" ht="12.75">
      <c r="A11" s="35" t="s">
        <v>56</v>
      </c>
      <c r="E11" s="39" t="s">
        <v>183</v>
      </c>
    </row>
    <row r="12" spans="1:5" ht="25.5">
      <c r="A12" s="35" t="s">
        <v>57</v>
      </c>
      <c r="E12" s="40" t="s">
        <v>412</v>
      </c>
    </row>
    <row r="13" spans="1:5" ht="12.75">
      <c r="A13" t="s">
        <v>58</v>
      </c>
      <c r="E13" s="39" t="s">
        <v>5</v>
      </c>
    </row>
    <row r="14" spans="1:13" ht="12.75">
      <c r="A14" t="s">
        <v>47</v>
      </c>
      <c r="C14" s="31" t="s">
        <v>413</v>
      </c>
      <c r="E14" s="33" t="s">
        <v>414</v>
      </c>
      <c r="J14" s="32">
        <f>0</f>
      </c>
      <c s="32">
        <f>0</f>
      </c>
      <c s="32">
        <f>0+L15+L19+L23+L27+L31+L35+L39+L43+L47+L51+L55</f>
      </c>
      <c s="32">
        <f>0+M15+M19+M23+M27+M31+M35+M39+M43+M47+M51+M55</f>
      </c>
    </row>
    <row r="15" spans="1:16" ht="12.75">
      <c r="A15" t="s">
        <v>50</v>
      </c>
      <c s="34" t="s">
        <v>51</v>
      </c>
      <c s="34" t="s">
        <v>415</v>
      </c>
      <c s="35" t="s">
        <v>5</v>
      </c>
      <c s="6" t="s">
        <v>416</v>
      </c>
      <c s="36" t="s">
        <v>108</v>
      </c>
      <c s="37">
        <v>1</v>
      </c>
      <c s="36">
        <v>0</v>
      </c>
      <c s="36">
        <f>ROUND(G15*H15,6)</f>
      </c>
      <c r="L15" s="38">
        <v>0</v>
      </c>
      <c s="32">
        <f>ROUND(ROUND(L15,2)*ROUND(G15,3),2)</f>
      </c>
      <c s="36" t="s">
        <v>55</v>
      </c>
      <c>
        <f>(M15*21)/100</f>
      </c>
      <c t="s">
        <v>28</v>
      </c>
    </row>
    <row r="16" spans="1:5" ht="12.75">
      <c r="A16" s="35" t="s">
        <v>56</v>
      </c>
      <c r="E16" s="39" t="s">
        <v>416</v>
      </c>
    </row>
    <row r="17" spans="1:5" ht="12.75">
      <c r="A17" s="35" t="s">
        <v>57</v>
      </c>
      <c r="E17" s="40" t="s">
        <v>5</v>
      </c>
    </row>
    <row r="18" spans="1:5" ht="12.75">
      <c r="A18" t="s">
        <v>58</v>
      </c>
      <c r="E18" s="39" t="s">
        <v>5</v>
      </c>
    </row>
    <row r="19" spans="1:16" ht="12.75">
      <c r="A19" t="s">
        <v>50</v>
      </c>
      <c s="34" t="s">
        <v>28</v>
      </c>
      <c s="34" t="s">
        <v>417</v>
      </c>
      <c s="35" t="s">
        <v>5</v>
      </c>
      <c s="6" t="s">
        <v>418</v>
      </c>
      <c s="36" t="s">
        <v>108</v>
      </c>
      <c s="37">
        <v>2</v>
      </c>
      <c s="36">
        <v>0</v>
      </c>
      <c s="36">
        <f>ROUND(G19*H19,6)</f>
      </c>
      <c r="L19" s="38">
        <v>0</v>
      </c>
      <c s="32">
        <f>ROUND(ROUND(L19,2)*ROUND(G19,3),2)</f>
      </c>
      <c s="36" t="s">
        <v>55</v>
      </c>
      <c>
        <f>(M19*21)/100</f>
      </c>
      <c t="s">
        <v>28</v>
      </c>
    </row>
    <row r="20" spans="1:5" ht="12.75">
      <c r="A20" s="35" t="s">
        <v>56</v>
      </c>
      <c r="E20" s="39" t="s">
        <v>418</v>
      </c>
    </row>
    <row r="21" spans="1:5" ht="12.75">
      <c r="A21" s="35" t="s">
        <v>57</v>
      </c>
      <c r="E21" s="40" t="s">
        <v>5</v>
      </c>
    </row>
    <row r="22" spans="1:5" ht="12.75">
      <c r="A22" t="s">
        <v>58</v>
      </c>
      <c r="E22" s="39" t="s">
        <v>5</v>
      </c>
    </row>
    <row r="23" spans="1:16" ht="12.75">
      <c r="A23" t="s">
        <v>50</v>
      </c>
      <c s="34" t="s">
        <v>26</v>
      </c>
      <c s="34" t="s">
        <v>419</v>
      </c>
      <c s="35" t="s">
        <v>5</v>
      </c>
      <c s="6" t="s">
        <v>420</v>
      </c>
      <c s="36" t="s">
        <v>108</v>
      </c>
      <c s="37">
        <v>1</v>
      </c>
      <c s="36">
        <v>0</v>
      </c>
      <c s="36">
        <f>ROUND(G23*H23,6)</f>
      </c>
      <c r="L23" s="38">
        <v>0</v>
      </c>
      <c s="32">
        <f>ROUND(ROUND(L23,2)*ROUND(G23,3),2)</f>
      </c>
      <c s="36" t="s">
        <v>55</v>
      </c>
      <c>
        <f>(M23*21)/100</f>
      </c>
      <c t="s">
        <v>28</v>
      </c>
    </row>
    <row r="24" spans="1:5" ht="12.75">
      <c r="A24" s="35" t="s">
        <v>56</v>
      </c>
      <c r="E24" s="39" t="s">
        <v>420</v>
      </c>
    </row>
    <row r="25" spans="1:5" ht="12.75">
      <c r="A25" s="35" t="s">
        <v>57</v>
      </c>
      <c r="E25" s="40" t="s">
        <v>5</v>
      </c>
    </row>
    <row r="26" spans="1:5" ht="12.75">
      <c r="A26" t="s">
        <v>58</v>
      </c>
      <c r="E26" s="39" t="s">
        <v>5</v>
      </c>
    </row>
    <row r="27" spans="1:16" ht="12.75">
      <c r="A27" t="s">
        <v>50</v>
      </c>
      <c s="34" t="s">
        <v>63</v>
      </c>
      <c s="34" t="s">
        <v>421</v>
      </c>
      <c s="35" t="s">
        <v>5</v>
      </c>
      <c s="6" t="s">
        <v>422</v>
      </c>
      <c s="36" t="s">
        <v>108</v>
      </c>
      <c s="37">
        <v>1</v>
      </c>
      <c s="36">
        <v>0</v>
      </c>
      <c s="36">
        <f>ROUND(G27*H27,6)</f>
      </c>
      <c r="L27" s="38">
        <v>0</v>
      </c>
      <c s="32">
        <f>ROUND(ROUND(L27,2)*ROUND(G27,3),2)</f>
      </c>
      <c s="36" t="s">
        <v>55</v>
      </c>
      <c>
        <f>(M27*21)/100</f>
      </c>
      <c t="s">
        <v>28</v>
      </c>
    </row>
    <row r="28" spans="1:5" ht="12.75">
      <c r="A28" s="35" t="s">
        <v>56</v>
      </c>
      <c r="E28" s="39" t="s">
        <v>422</v>
      </c>
    </row>
    <row r="29" spans="1:5" ht="12.75">
      <c r="A29" s="35" t="s">
        <v>57</v>
      </c>
      <c r="E29" s="40" t="s">
        <v>5</v>
      </c>
    </row>
    <row r="30" spans="1:5" ht="12.75">
      <c r="A30" t="s">
        <v>58</v>
      </c>
      <c r="E30" s="39" t="s">
        <v>5</v>
      </c>
    </row>
    <row r="31" spans="1:16" ht="12.75">
      <c r="A31" t="s">
        <v>50</v>
      </c>
      <c s="34" t="s">
        <v>66</v>
      </c>
      <c s="34" t="s">
        <v>423</v>
      </c>
      <c s="35" t="s">
        <v>5</v>
      </c>
      <c s="6" t="s">
        <v>424</v>
      </c>
      <c s="36" t="s">
        <v>108</v>
      </c>
      <c s="37">
        <v>3</v>
      </c>
      <c s="36">
        <v>0</v>
      </c>
      <c s="36">
        <f>ROUND(G31*H31,6)</f>
      </c>
      <c r="L31" s="38">
        <v>0</v>
      </c>
      <c s="32">
        <f>ROUND(ROUND(L31,2)*ROUND(G31,3),2)</f>
      </c>
      <c s="36" t="s">
        <v>55</v>
      </c>
      <c>
        <f>(M31*21)/100</f>
      </c>
      <c t="s">
        <v>28</v>
      </c>
    </row>
    <row r="32" spans="1:5" ht="12.75">
      <c r="A32" s="35" t="s">
        <v>56</v>
      </c>
      <c r="E32" s="39" t="s">
        <v>424</v>
      </c>
    </row>
    <row r="33" spans="1:5" ht="12.75">
      <c r="A33" s="35" t="s">
        <v>57</v>
      </c>
      <c r="E33" s="40" t="s">
        <v>5</v>
      </c>
    </row>
    <row r="34" spans="1:5" ht="12.75">
      <c r="A34" t="s">
        <v>58</v>
      </c>
      <c r="E34" s="39" t="s">
        <v>5</v>
      </c>
    </row>
    <row r="35" spans="1:16" ht="12.75">
      <c r="A35" t="s">
        <v>50</v>
      </c>
      <c s="34" t="s">
        <v>27</v>
      </c>
      <c s="34" t="s">
        <v>425</v>
      </c>
      <c s="35" t="s">
        <v>5</v>
      </c>
      <c s="6" t="s">
        <v>426</v>
      </c>
      <c s="36" t="s">
        <v>93</v>
      </c>
      <c s="37">
        <v>26</v>
      </c>
      <c s="36">
        <v>0</v>
      </c>
      <c s="36">
        <f>ROUND(G35*H35,6)</f>
      </c>
      <c r="L35" s="38">
        <v>0</v>
      </c>
      <c s="32">
        <f>ROUND(ROUND(L35,2)*ROUND(G35,3),2)</f>
      </c>
      <c s="36" t="s">
        <v>55</v>
      </c>
      <c>
        <f>(M35*21)/100</f>
      </c>
      <c t="s">
        <v>28</v>
      </c>
    </row>
    <row r="36" spans="1:5" ht="12.75">
      <c r="A36" s="35" t="s">
        <v>56</v>
      </c>
      <c r="E36" s="39" t="s">
        <v>426</v>
      </c>
    </row>
    <row r="37" spans="1:5" ht="12.75">
      <c r="A37" s="35" t="s">
        <v>57</v>
      </c>
      <c r="E37" s="40" t="s">
        <v>5</v>
      </c>
    </row>
    <row r="38" spans="1:5" ht="12.75">
      <c r="A38" t="s">
        <v>58</v>
      </c>
      <c r="E38" s="39" t="s">
        <v>5</v>
      </c>
    </row>
    <row r="39" spans="1:16" ht="12.75">
      <c r="A39" t="s">
        <v>50</v>
      </c>
      <c s="34" t="s">
        <v>71</v>
      </c>
      <c s="34" t="s">
        <v>427</v>
      </c>
      <c s="35" t="s">
        <v>5</v>
      </c>
      <c s="6" t="s">
        <v>92</v>
      </c>
      <c s="36" t="s">
        <v>93</v>
      </c>
      <c s="37">
        <v>24</v>
      </c>
      <c s="36">
        <v>0</v>
      </c>
      <c s="36">
        <f>ROUND(G39*H39,6)</f>
      </c>
      <c r="L39" s="38">
        <v>0</v>
      </c>
      <c s="32">
        <f>ROUND(ROUND(L39,2)*ROUND(G39,3),2)</f>
      </c>
      <c s="36" t="s">
        <v>55</v>
      </c>
      <c>
        <f>(M39*21)/100</f>
      </c>
      <c t="s">
        <v>28</v>
      </c>
    </row>
    <row r="40" spans="1:5" ht="12.75">
      <c r="A40" s="35" t="s">
        <v>56</v>
      </c>
      <c r="E40" s="39" t="s">
        <v>92</v>
      </c>
    </row>
    <row r="41" spans="1:5" ht="12.75">
      <c r="A41" s="35" t="s">
        <v>57</v>
      </c>
      <c r="E41" s="40" t="s">
        <v>5</v>
      </c>
    </row>
    <row r="42" spans="1:5" ht="12.75">
      <c r="A42" t="s">
        <v>58</v>
      </c>
      <c r="E42" s="39" t="s">
        <v>5</v>
      </c>
    </row>
    <row r="43" spans="1:16" ht="12.75">
      <c r="A43" t="s">
        <v>50</v>
      </c>
      <c s="34" t="s">
        <v>75</v>
      </c>
      <c s="34" t="s">
        <v>428</v>
      </c>
      <c s="35" t="s">
        <v>5</v>
      </c>
      <c s="6" t="s">
        <v>99</v>
      </c>
      <c s="36" t="s">
        <v>100</v>
      </c>
      <c s="37">
        <v>1</v>
      </c>
      <c s="36">
        <v>0</v>
      </c>
      <c s="36">
        <f>ROUND(G43*H43,6)</f>
      </c>
      <c r="L43" s="38">
        <v>0</v>
      </c>
      <c s="32">
        <f>ROUND(ROUND(L43,2)*ROUND(G43,3),2)</f>
      </c>
      <c s="36" t="s">
        <v>55</v>
      </c>
      <c>
        <f>(M43*21)/100</f>
      </c>
      <c t="s">
        <v>28</v>
      </c>
    </row>
    <row r="44" spans="1:5" ht="12.75">
      <c r="A44" s="35" t="s">
        <v>56</v>
      </c>
      <c r="E44" s="39" t="s">
        <v>99</v>
      </c>
    </row>
    <row r="45" spans="1:5" ht="12.75">
      <c r="A45" s="35" t="s">
        <v>57</v>
      </c>
      <c r="E45" s="40" t="s">
        <v>5</v>
      </c>
    </row>
    <row r="46" spans="1:5" ht="12.75">
      <c r="A46" t="s">
        <v>58</v>
      </c>
      <c r="E46" s="39" t="s">
        <v>5</v>
      </c>
    </row>
    <row r="47" spans="1:16" ht="12.75">
      <c r="A47" t="s">
        <v>50</v>
      </c>
      <c s="34" t="s">
        <v>78</v>
      </c>
      <c s="34" t="s">
        <v>429</v>
      </c>
      <c s="35" t="s">
        <v>5</v>
      </c>
      <c s="6" t="s">
        <v>430</v>
      </c>
      <c s="36" t="s">
        <v>108</v>
      </c>
      <c s="37">
        <v>8</v>
      </c>
      <c s="36">
        <v>0</v>
      </c>
      <c s="36">
        <f>ROUND(G47*H47,6)</f>
      </c>
      <c r="L47" s="38">
        <v>0</v>
      </c>
      <c s="32">
        <f>ROUND(ROUND(L47,2)*ROUND(G47,3),2)</f>
      </c>
      <c s="36" t="s">
        <v>55</v>
      </c>
      <c>
        <f>(M47*21)/100</f>
      </c>
      <c t="s">
        <v>28</v>
      </c>
    </row>
    <row r="48" spans="1:5" ht="12.75">
      <c r="A48" s="35" t="s">
        <v>56</v>
      </c>
      <c r="E48" s="39" t="s">
        <v>430</v>
      </c>
    </row>
    <row r="49" spans="1:5" ht="12.75">
      <c r="A49" s="35" t="s">
        <v>57</v>
      </c>
      <c r="E49" s="40" t="s">
        <v>5</v>
      </c>
    </row>
    <row r="50" spans="1:5" ht="12.75">
      <c r="A50" t="s">
        <v>58</v>
      </c>
      <c r="E50" s="39" t="s">
        <v>5</v>
      </c>
    </row>
    <row r="51" spans="1:16" ht="12.75">
      <c r="A51" t="s">
        <v>50</v>
      </c>
      <c s="34" t="s">
        <v>81</v>
      </c>
      <c s="34" t="s">
        <v>431</v>
      </c>
      <c s="35" t="s">
        <v>5</v>
      </c>
      <c s="6" t="s">
        <v>291</v>
      </c>
      <c s="36" t="s">
        <v>104</v>
      </c>
      <c s="37">
        <v>12</v>
      </c>
      <c s="36">
        <v>0</v>
      </c>
      <c s="36">
        <f>ROUND(G51*H51,6)</f>
      </c>
      <c r="L51" s="38">
        <v>0</v>
      </c>
      <c s="32">
        <f>ROUND(ROUND(L51,2)*ROUND(G51,3),2)</f>
      </c>
      <c s="36" t="s">
        <v>55</v>
      </c>
      <c>
        <f>(M51*21)/100</f>
      </c>
      <c t="s">
        <v>28</v>
      </c>
    </row>
    <row r="52" spans="1:5" ht="12.75">
      <c r="A52" s="35" t="s">
        <v>56</v>
      </c>
      <c r="E52" s="39" t="s">
        <v>291</v>
      </c>
    </row>
    <row r="53" spans="1:5" ht="12.75">
      <c r="A53" s="35" t="s">
        <v>57</v>
      </c>
      <c r="E53" s="40" t="s">
        <v>5</v>
      </c>
    </row>
    <row r="54" spans="1:5" ht="12.75">
      <c r="A54" t="s">
        <v>58</v>
      </c>
      <c r="E54" s="39" t="s">
        <v>5</v>
      </c>
    </row>
    <row r="55" spans="1:16" ht="12.75">
      <c r="A55" t="s">
        <v>50</v>
      </c>
      <c s="34" t="s">
        <v>84</v>
      </c>
      <c s="34" t="s">
        <v>432</v>
      </c>
      <c s="35" t="s">
        <v>5</v>
      </c>
      <c s="6" t="s">
        <v>127</v>
      </c>
      <c s="36" t="s">
        <v>124</v>
      </c>
      <c s="37">
        <v>1</v>
      </c>
      <c s="36">
        <v>0</v>
      </c>
      <c s="36">
        <f>ROUND(G55*H55,6)</f>
      </c>
      <c r="L55" s="38">
        <v>0</v>
      </c>
      <c s="32">
        <f>ROUND(ROUND(L55,2)*ROUND(G55,3),2)</f>
      </c>
      <c s="36" t="s">
        <v>55</v>
      </c>
      <c>
        <f>(M55*21)/100</f>
      </c>
      <c t="s">
        <v>28</v>
      </c>
    </row>
    <row r="56" spans="1:5" ht="12.75">
      <c r="A56" s="35" t="s">
        <v>56</v>
      </c>
      <c r="E56" s="39" t="s">
        <v>127</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v>
      </c>
      <c s="41">
        <f>Rekapitulace!C17</f>
      </c>
      <c s="20" t="s">
        <v>0</v>
      </c>
      <c t="s">
        <v>23</v>
      </c>
      <c t="s">
        <v>28</v>
      </c>
    </row>
    <row r="4" spans="1:16" ht="32" customHeight="1">
      <c r="A4" s="24" t="s">
        <v>20</v>
      </c>
      <c s="25" t="s">
        <v>29</v>
      </c>
      <c s="27" t="s">
        <v>433</v>
      </c>
      <c r="E4" s="26" t="s">
        <v>434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COUNTIFS(L8:L132,"=0",A8:A132,"P")+COUNTIFS(L8:L132,"",A8:A132,"P")+SUM(Q8:Q132)</f>
      </c>
    </row>
    <row r="8" spans="1:13" ht="12.75">
      <c r="A8" t="s">
        <v>45</v>
      </c>
      <c r="C8" s="28" t="s">
        <v>437</v>
      </c>
      <c r="E8" s="30" t="s">
        <v>436</v>
      </c>
      <c r="J8" s="29">
        <f>0+J9+J50+J55+J68+J117+J122+J127</f>
      </c>
      <c s="29">
        <f>0+K9+K50+K55+K68+K117+K122+K127</f>
      </c>
      <c s="29">
        <f>0+L9+L50+L55+L68+L117+L122+L127</f>
      </c>
      <c s="29">
        <f>0+M9+M50+M55+M68+M117+M122+M127</f>
      </c>
    </row>
    <row r="9" spans="1:13" ht="12.75">
      <c r="A9" t="s">
        <v>47</v>
      </c>
      <c r="C9" s="31" t="s">
        <v>51</v>
      </c>
      <c r="E9" s="33" t="s">
        <v>438</v>
      </c>
      <c r="J9" s="32">
        <f>0</f>
      </c>
      <c s="32">
        <f>0</f>
      </c>
      <c s="32">
        <f>0+L10+L14+L18+L22+L26+L30+L34+L38+L42+L46</f>
      </c>
      <c s="32">
        <f>0+M10+M14+M18+M22+M26+M30+M34+M38+M42+M46</f>
      </c>
    </row>
    <row r="10" spans="1:16" ht="25.5">
      <c r="A10" t="s">
        <v>50</v>
      </c>
      <c s="34" t="s">
        <v>51</v>
      </c>
      <c s="34" t="s">
        <v>439</v>
      </c>
      <c s="35" t="s">
        <v>5</v>
      </c>
      <c s="6" t="s">
        <v>440</v>
      </c>
      <c s="36" t="s">
        <v>93</v>
      </c>
      <c s="37">
        <v>17.6</v>
      </c>
      <c s="36">
        <v>0</v>
      </c>
      <c s="36">
        <f>ROUND(G10*H10,6)</f>
      </c>
      <c r="L10" s="38">
        <v>0</v>
      </c>
      <c s="32">
        <f>ROUND(ROUND(L10,2)*ROUND(G10,3),2)</f>
      </c>
      <c s="36" t="s">
        <v>184</v>
      </c>
      <c>
        <f>(M10*21)/100</f>
      </c>
      <c t="s">
        <v>28</v>
      </c>
    </row>
    <row r="11" spans="1:5" ht="63.75">
      <c r="A11" s="35" t="s">
        <v>56</v>
      </c>
      <c r="E11" s="39" t="s">
        <v>441</v>
      </c>
    </row>
    <row r="12" spans="1:5" ht="25.5">
      <c r="A12" s="35" t="s">
        <v>57</v>
      </c>
      <c r="E12" s="40" t="s">
        <v>442</v>
      </c>
    </row>
    <row r="13" spans="1:5" ht="12.75">
      <c r="A13" t="s">
        <v>58</v>
      </c>
      <c r="E13" s="39" t="s">
        <v>5</v>
      </c>
    </row>
    <row r="14" spans="1:16" ht="25.5">
      <c r="A14" t="s">
        <v>50</v>
      </c>
      <c s="34" t="s">
        <v>28</v>
      </c>
      <c s="34" t="s">
        <v>443</v>
      </c>
      <c s="35" t="s">
        <v>5</v>
      </c>
      <c s="6" t="s">
        <v>444</v>
      </c>
      <c s="36" t="s">
        <v>445</v>
      </c>
      <c s="37">
        <v>70.2</v>
      </c>
      <c s="36">
        <v>0</v>
      </c>
      <c s="36">
        <f>ROUND(G14*H14,6)</f>
      </c>
      <c r="L14" s="38">
        <v>0</v>
      </c>
      <c s="32">
        <f>ROUND(ROUND(L14,2)*ROUND(G14,3),2)</f>
      </c>
      <c s="36" t="s">
        <v>184</v>
      </c>
      <c>
        <f>(M14*21)/100</f>
      </c>
      <c t="s">
        <v>28</v>
      </c>
    </row>
    <row r="15" spans="1:5" ht="38.25">
      <c r="A15" s="35" t="s">
        <v>56</v>
      </c>
      <c r="E15" s="39" t="s">
        <v>446</v>
      </c>
    </row>
    <row r="16" spans="1:5" ht="25.5">
      <c r="A16" s="35" t="s">
        <v>57</v>
      </c>
      <c r="E16" s="40" t="s">
        <v>447</v>
      </c>
    </row>
    <row r="17" spans="1:5" ht="12.75">
      <c r="A17" t="s">
        <v>58</v>
      </c>
      <c r="E17" s="39" t="s">
        <v>5</v>
      </c>
    </row>
    <row r="18" spans="1:16" ht="25.5">
      <c r="A18" t="s">
        <v>50</v>
      </c>
      <c s="34" t="s">
        <v>26</v>
      </c>
      <c s="34" t="s">
        <v>448</v>
      </c>
      <c s="35" t="s">
        <v>5</v>
      </c>
      <c s="6" t="s">
        <v>449</v>
      </c>
      <c s="36" t="s">
        <v>445</v>
      </c>
      <c s="37">
        <v>24</v>
      </c>
      <c s="36">
        <v>0</v>
      </c>
      <c s="36">
        <f>ROUND(G18*H18,6)</f>
      </c>
      <c r="L18" s="38">
        <v>0</v>
      </c>
      <c s="32">
        <f>ROUND(ROUND(L18,2)*ROUND(G18,3),2)</f>
      </c>
      <c s="36" t="s">
        <v>184</v>
      </c>
      <c>
        <f>(M18*21)/100</f>
      </c>
      <c t="s">
        <v>28</v>
      </c>
    </row>
    <row r="19" spans="1:5" ht="25.5">
      <c r="A19" s="35" t="s">
        <v>56</v>
      </c>
      <c r="E19" s="39" t="s">
        <v>449</v>
      </c>
    </row>
    <row r="20" spans="1:5" ht="25.5">
      <c r="A20" s="35" t="s">
        <v>57</v>
      </c>
      <c r="E20" s="40" t="s">
        <v>450</v>
      </c>
    </row>
    <row r="21" spans="1:5" ht="12.75">
      <c r="A21" t="s">
        <v>58</v>
      </c>
      <c r="E21" s="39" t="s">
        <v>5</v>
      </c>
    </row>
    <row r="22" spans="1:16" ht="25.5">
      <c r="A22" t="s">
        <v>50</v>
      </c>
      <c s="34" t="s">
        <v>63</v>
      </c>
      <c s="34" t="s">
        <v>451</v>
      </c>
      <c s="35" t="s">
        <v>5</v>
      </c>
      <c s="6" t="s">
        <v>452</v>
      </c>
      <c s="36" t="s">
        <v>74</v>
      </c>
      <c s="37">
        <v>117</v>
      </c>
      <c s="36">
        <v>0</v>
      </c>
      <c s="36">
        <f>ROUND(G22*H22,6)</f>
      </c>
      <c r="L22" s="38">
        <v>0</v>
      </c>
      <c s="32">
        <f>ROUND(ROUND(L22,2)*ROUND(G22,3),2)</f>
      </c>
      <c s="36" t="s">
        <v>184</v>
      </c>
      <c>
        <f>(M22*21)/100</f>
      </c>
      <c t="s">
        <v>28</v>
      </c>
    </row>
    <row r="23" spans="1:5" ht="25.5">
      <c r="A23" s="35" t="s">
        <v>56</v>
      </c>
      <c r="E23" s="39" t="s">
        <v>452</v>
      </c>
    </row>
    <row r="24" spans="1:5" ht="25.5">
      <c r="A24" s="35" t="s">
        <v>57</v>
      </c>
      <c r="E24" s="40" t="s">
        <v>453</v>
      </c>
    </row>
    <row r="25" spans="1:5" ht="12.75">
      <c r="A25" t="s">
        <v>58</v>
      </c>
      <c r="E25" s="39" t="s">
        <v>5</v>
      </c>
    </row>
    <row r="26" spans="1:16" ht="25.5">
      <c r="A26" t="s">
        <v>50</v>
      </c>
      <c s="34" t="s">
        <v>66</v>
      </c>
      <c s="34" t="s">
        <v>454</v>
      </c>
      <c s="35" t="s">
        <v>5</v>
      </c>
      <c s="6" t="s">
        <v>455</v>
      </c>
      <c s="36" t="s">
        <v>74</v>
      </c>
      <c s="37">
        <v>117</v>
      </c>
      <c s="36">
        <v>0</v>
      </c>
      <c s="36">
        <f>ROUND(G26*H26,6)</f>
      </c>
      <c r="L26" s="38">
        <v>0</v>
      </c>
      <c s="32">
        <f>ROUND(ROUND(L26,2)*ROUND(G26,3),2)</f>
      </c>
      <c s="36" t="s">
        <v>184</v>
      </c>
      <c>
        <f>(M26*21)/100</f>
      </c>
      <c t="s">
        <v>28</v>
      </c>
    </row>
    <row r="27" spans="1:5" ht="25.5">
      <c r="A27" s="35" t="s">
        <v>56</v>
      </c>
      <c r="E27" s="39" t="s">
        <v>455</v>
      </c>
    </row>
    <row r="28" spans="1:5" ht="25.5">
      <c r="A28" s="35" t="s">
        <v>57</v>
      </c>
      <c r="E28" s="40" t="s">
        <v>453</v>
      </c>
    </row>
    <row r="29" spans="1:5" ht="12.75">
      <c r="A29" t="s">
        <v>58</v>
      </c>
      <c r="E29" s="39" t="s">
        <v>5</v>
      </c>
    </row>
    <row r="30" spans="1:16" ht="25.5">
      <c r="A30" t="s">
        <v>50</v>
      </c>
      <c s="34" t="s">
        <v>71</v>
      </c>
      <c s="34" t="s">
        <v>456</v>
      </c>
      <c s="35" t="s">
        <v>5</v>
      </c>
      <c s="6" t="s">
        <v>457</v>
      </c>
      <c s="36" t="s">
        <v>445</v>
      </c>
      <c s="37">
        <v>25.35</v>
      </c>
      <c s="36">
        <v>0</v>
      </c>
      <c s="36">
        <f>ROUND(G30*H30,6)</f>
      </c>
      <c r="L30" s="38">
        <v>0</v>
      </c>
      <c s="32">
        <f>ROUND(ROUND(L30,2)*ROUND(G30,3),2)</f>
      </c>
      <c s="36" t="s">
        <v>184</v>
      </c>
      <c>
        <f>(M30*21)/100</f>
      </c>
      <c t="s">
        <v>28</v>
      </c>
    </row>
    <row r="31" spans="1:5" ht="25.5">
      <c r="A31" s="35" t="s">
        <v>56</v>
      </c>
      <c r="E31" s="39" t="s">
        <v>457</v>
      </c>
    </row>
    <row r="32" spans="1:5" ht="25.5">
      <c r="A32" s="35" t="s">
        <v>57</v>
      </c>
      <c r="E32" s="40" t="s">
        <v>458</v>
      </c>
    </row>
    <row r="33" spans="1:5" ht="12.75">
      <c r="A33" t="s">
        <v>58</v>
      </c>
      <c r="E33" s="39" t="s">
        <v>5</v>
      </c>
    </row>
    <row r="34" spans="1:16" ht="25.5">
      <c r="A34" t="s">
        <v>50</v>
      </c>
      <c s="34" t="s">
        <v>75</v>
      </c>
      <c s="34" t="s">
        <v>459</v>
      </c>
      <c s="35" t="s">
        <v>5</v>
      </c>
      <c s="6" t="s">
        <v>460</v>
      </c>
      <c s="36" t="s">
        <v>445</v>
      </c>
      <c s="37">
        <v>25.35</v>
      </c>
      <c s="36">
        <v>0</v>
      </c>
      <c s="36">
        <f>ROUND(G34*H34,6)</f>
      </c>
      <c r="L34" s="38">
        <v>0</v>
      </c>
      <c s="32">
        <f>ROUND(ROUND(L34,2)*ROUND(G34,3),2)</f>
      </c>
      <c s="36" t="s">
        <v>184</v>
      </c>
      <c>
        <f>(M34*21)/100</f>
      </c>
      <c t="s">
        <v>28</v>
      </c>
    </row>
    <row r="35" spans="1:5" ht="25.5">
      <c r="A35" s="35" t="s">
        <v>56</v>
      </c>
      <c r="E35" s="39" t="s">
        <v>460</v>
      </c>
    </row>
    <row r="36" spans="1:5" ht="25.5">
      <c r="A36" s="35" t="s">
        <v>57</v>
      </c>
      <c r="E36" s="40" t="s">
        <v>458</v>
      </c>
    </row>
    <row r="37" spans="1:5" ht="12.75">
      <c r="A37" t="s">
        <v>58</v>
      </c>
      <c r="E37" s="39" t="s">
        <v>5</v>
      </c>
    </row>
    <row r="38" spans="1:16" ht="25.5">
      <c r="A38" t="s">
        <v>50</v>
      </c>
      <c s="34" t="s">
        <v>78</v>
      </c>
      <c s="34" t="s">
        <v>461</v>
      </c>
      <c s="35" t="s">
        <v>5</v>
      </c>
      <c s="6" t="s">
        <v>462</v>
      </c>
      <c s="36" t="s">
        <v>445</v>
      </c>
      <c s="37">
        <v>44.85</v>
      </c>
      <c s="36">
        <v>0</v>
      </c>
      <c s="36">
        <f>ROUND(G38*H38,6)</f>
      </c>
      <c r="L38" s="38">
        <v>0</v>
      </c>
      <c s="32">
        <f>ROUND(ROUND(L38,2)*ROUND(G38,3),2)</f>
      </c>
      <c s="36" t="s">
        <v>184</v>
      </c>
      <c>
        <f>(M38*21)/100</f>
      </c>
      <c t="s">
        <v>28</v>
      </c>
    </row>
    <row r="39" spans="1:5" ht="25.5">
      <c r="A39" s="35" t="s">
        <v>56</v>
      </c>
      <c r="E39" s="39" t="s">
        <v>462</v>
      </c>
    </row>
    <row r="40" spans="1:5" ht="25.5">
      <c r="A40" s="35" t="s">
        <v>57</v>
      </c>
      <c r="E40" s="40" t="s">
        <v>463</v>
      </c>
    </row>
    <row r="41" spans="1:5" ht="12.75">
      <c r="A41" t="s">
        <v>58</v>
      </c>
      <c r="E41" s="39" t="s">
        <v>5</v>
      </c>
    </row>
    <row r="42" spans="1:16" ht="25.5">
      <c r="A42" t="s">
        <v>50</v>
      </c>
      <c s="34" t="s">
        <v>81</v>
      </c>
      <c s="34" t="s">
        <v>464</v>
      </c>
      <c s="35" t="s">
        <v>5</v>
      </c>
      <c s="6" t="s">
        <v>465</v>
      </c>
      <c s="36" t="s">
        <v>445</v>
      </c>
      <c s="37">
        <v>17.55</v>
      </c>
      <c s="36">
        <v>0</v>
      </c>
      <c s="36">
        <f>ROUND(G42*H42,6)</f>
      </c>
      <c r="L42" s="38">
        <v>0</v>
      </c>
      <c s="32">
        <f>ROUND(ROUND(L42,2)*ROUND(G42,3),2)</f>
      </c>
      <c s="36" t="s">
        <v>184</v>
      </c>
      <c>
        <f>(M42*21)/100</f>
      </c>
      <c t="s">
        <v>28</v>
      </c>
    </row>
    <row r="43" spans="1:5" ht="38.25">
      <c r="A43" s="35" t="s">
        <v>56</v>
      </c>
      <c r="E43" s="39" t="s">
        <v>466</v>
      </c>
    </row>
    <row r="44" spans="1:5" ht="25.5">
      <c r="A44" s="35" t="s">
        <v>57</v>
      </c>
      <c r="E44" s="40" t="s">
        <v>467</v>
      </c>
    </row>
    <row r="45" spans="1:5" ht="12.75">
      <c r="A45" t="s">
        <v>58</v>
      </c>
      <c r="E45" s="39" t="s">
        <v>5</v>
      </c>
    </row>
    <row r="46" spans="1:16" ht="12.75">
      <c r="A46" t="s">
        <v>50</v>
      </c>
      <c s="34" t="s">
        <v>84</v>
      </c>
      <c s="34" t="s">
        <v>468</v>
      </c>
      <c s="35" t="s">
        <v>5</v>
      </c>
      <c s="6" t="s">
        <v>469</v>
      </c>
      <c s="36" t="s">
        <v>470</v>
      </c>
      <c s="37">
        <v>31.906</v>
      </c>
      <c s="36">
        <v>0</v>
      </c>
      <c s="36">
        <f>ROUND(G46*H46,6)</f>
      </c>
      <c r="L46" s="38">
        <v>0</v>
      </c>
      <c s="32">
        <f>ROUND(ROUND(L46,2)*ROUND(G46,3),2)</f>
      </c>
      <c s="36" t="s">
        <v>184</v>
      </c>
      <c>
        <f>(M46*21)/100</f>
      </c>
      <c t="s">
        <v>28</v>
      </c>
    </row>
    <row r="47" spans="1:5" ht="12.75">
      <c r="A47" s="35" t="s">
        <v>56</v>
      </c>
      <c r="E47" s="39" t="s">
        <v>469</v>
      </c>
    </row>
    <row r="48" spans="1:5" ht="76.5">
      <c r="A48" s="35" t="s">
        <v>57</v>
      </c>
      <c r="E48" s="40" t="s">
        <v>471</v>
      </c>
    </row>
    <row r="49" spans="1:5" ht="12.75">
      <c r="A49" t="s">
        <v>58</v>
      </c>
      <c r="E49" s="39" t="s">
        <v>5</v>
      </c>
    </row>
    <row r="50" spans="1:13" ht="12.75">
      <c r="A50" t="s">
        <v>47</v>
      </c>
      <c r="C50" s="31" t="s">
        <v>63</v>
      </c>
      <c r="E50" s="33" t="s">
        <v>472</v>
      </c>
      <c r="J50" s="32">
        <f>0</f>
      </c>
      <c s="32">
        <f>0</f>
      </c>
      <c s="32">
        <f>0+L51</f>
      </c>
      <c s="32">
        <f>0+M51</f>
      </c>
    </row>
    <row r="51" spans="1:16" ht="25.5">
      <c r="A51" t="s">
        <v>50</v>
      </c>
      <c s="34" t="s">
        <v>90</v>
      </c>
      <c s="34" t="s">
        <v>473</v>
      </c>
      <c s="35" t="s">
        <v>5</v>
      </c>
      <c s="6" t="s">
        <v>474</v>
      </c>
      <c s="36" t="s">
        <v>445</v>
      </c>
      <c s="37">
        <v>7.8</v>
      </c>
      <c s="36">
        <v>0</v>
      </c>
      <c s="36">
        <f>ROUND(G51*H51,6)</f>
      </c>
      <c r="L51" s="38">
        <v>0</v>
      </c>
      <c s="32">
        <f>ROUND(ROUND(L51,2)*ROUND(G51,3),2)</f>
      </c>
      <c s="36" t="s">
        <v>184</v>
      </c>
      <c>
        <f>(M51*21)/100</f>
      </c>
      <c t="s">
        <v>28</v>
      </c>
    </row>
    <row r="52" spans="1:5" ht="25.5">
      <c r="A52" s="35" t="s">
        <v>56</v>
      </c>
      <c r="E52" s="39" t="s">
        <v>474</v>
      </c>
    </row>
    <row r="53" spans="1:5" ht="25.5">
      <c r="A53" s="35" t="s">
        <v>57</v>
      </c>
      <c r="E53" s="40" t="s">
        <v>475</v>
      </c>
    </row>
    <row r="54" spans="1:5" ht="12.75">
      <c r="A54" t="s">
        <v>58</v>
      </c>
      <c r="E54" s="39" t="s">
        <v>5</v>
      </c>
    </row>
    <row r="55" spans="1:13" ht="12.75">
      <c r="A55" t="s">
        <v>47</v>
      </c>
      <c r="C55" s="31" t="s">
        <v>476</v>
      </c>
      <c r="E55" s="33" t="s">
        <v>477</v>
      </c>
      <c r="J55" s="32">
        <f>0</f>
      </c>
      <c s="32">
        <f>0</f>
      </c>
      <c s="32">
        <f>0+L56+L60+L64</f>
      </c>
      <c s="32">
        <f>0+M56+M60+M64</f>
      </c>
    </row>
    <row r="56" spans="1:16" ht="12.75">
      <c r="A56" t="s">
        <v>50</v>
      </c>
      <c s="34" t="s">
        <v>139</v>
      </c>
      <c s="34" t="s">
        <v>478</v>
      </c>
      <c s="35" t="s">
        <v>5</v>
      </c>
      <c s="6" t="s">
        <v>479</v>
      </c>
      <c s="36" t="s">
        <v>54</v>
      </c>
      <c s="37">
        <v>8</v>
      </c>
      <c s="36">
        <v>0</v>
      </c>
      <c s="36">
        <f>ROUND(G56*H56,6)</f>
      </c>
      <c r="L56" s="38">
        <v>0</v>
      </c>
      <c s="32">
        <f>ROUND(ROUND(L56,2)*ROUND(G56,3),2)</f>
      </c>
      <c s="36" t="s">
        <v>184</v>
      </c>
      <c>
        <f>(M56*21)/100</f>
      </c>
      <c t="s">
        <v>28</v>
      </c>
    </row>
    <row r="57" spans="1:5" ht="12.75">
      <c r="A57" s="35" t="s">
        <v>56</v>
      </c>
      <c r="E57" s="39" t="s">
        <v>479</v>
      </c>
    </row>
    <row r="58" spans="1:5" ht="25.5">
      <c r="A58" s="35" t="s">
        <v>57</v>
      </c>
      <c r="E58" s="40" t="s">
        <v>480</v>
      </c>
    </row>
    <row r="59" spans="1:5" ht="12.75">
      <c r="A59" t="s">
        <v>58</v>
      </c>
      <c r="E59" s="39" t="s">
        <v>5</v>
      </c>
    </row>
    <row r="60" spans="1:16" ht="12.75">
      <c r="A60" t="s">
        <v>50</v>
      </c>
      <c s="34" t="s">
        <v>142</v>
      </c>
      <c s="34" t="s">
        <v>481</v>
      </c>
      <c s="35" t="s">
        <v>5</v>
      </c>
      <c s="6" t="s">
        <v>482</v>
      </c>
      <c s="36" t="s">
        <v>93</v>
      </c>
      <c s="37">
        <v>12</v>
      </c>
      <c s="36">
        <v>0</v>
      </c>
      <c s="36">
        <f>ROUND(G60*H60,6)</f>
      </c>
      <c r="L60" s="38">
        <v>0</v>
      </c>
      <c s="32">
        <f>ROUND(ROUND(L60,2)*ROUND(G60,3),2)</f>
      </c>
      <c s="36" t="s">
        <v>184</v>
      </c>
      <c>
        <f>(M60*21)/100</f>
      </c>
      <c t="s">
        <v>28</v>
      </c>
    </row>
    <row r="61" spans="1:5" ht="12.75">
      <c r="A61" s="35" t="s">
        <v>56</v>
      </c>
      <c r="E61" s="39" t="s">
        <v>482</v>
      </c>
    </row>
    <row r="62" spans="1:5" ht="25.5">
      <c r="A62" s="35" t="s">
        <v>57</v>
      </c>
      <c r="E62" s="40" t="s">
        <v>483</v>
      </c>
    </row>
    <row r="63" spans="1:5" ht="12.75">
      <c r="A63" t="s">
        <v>58</v>
      </c>
      <c r="E63" s="39" t="s">
        <v>5</v>
      </c>
    </row>
    <row r="64" spans="1:16" ht="12.75">
      <c r="A64" t="s">
        <v>50</v>
      </c>
      <c s="34" t="s">
        <v>145</v>
      </c>
      <c s="34" t="s">
        <v>484</v>
      </c>
      <c s="35" t="s">
        <v>5</v>
      </c>
      <c s="6" t="s">
        <v>485</v>
      </c>
      <c s="36" t="s">
        <v>93</v>
      </c>
      <c s="37">
        <v>35</v>
      </c>
      <c s="36">
        <v>0</v>
      </c>
      <c s="36">
        <f>ROUND(G64*H64,6)</f>
      </c>
      <c r="L64" s="38">
        <v>0</v>
      </c>
      <c s="32">
        <f>ROUND(ROUND(L64,2)*ROUND(G64,3),2)</f>
      </c>
      <c s="36" t="s">
        <v>184</v>
      </c>
      <c>
        <f>(M64*21)/100</f>
      </c>
      <c t="s">
        <v>28</v>
      </c>
    </row>
    <row r="65" spans="1:5" ht="12.75">
      <c r="A65" s="35" t="s">
        <v>56</v>
      </c>
      <c r="E65" s="39" t="s">
        <v>485</v>
      </c>
    </row>
    <row r="66" spans="1:5" ht="25.5">
      <c r="A66" s="35" t="s">
        <v>57</v>
      </c>
      <c r="E66" s="40" t="s">
        <v>486</v>
      </c>
    </row>
    <row r="67" spans="1:5" ht="12.75">
      <c r="A67" t="s">
        <v>58</v>
      </c>
      <c r="E67" s="39" t="s">
        <v>5</v>
      </c>
    </row>
    <row r="68" spans="1:13" ht="12.75">
      <c r="A68" t="s">
        <v>47</v>
      </c>
      <c r="C68" s="31" t="s">
        <v>75</v>
      </c>
      <c r="E68" s="33" t="s">
        <v>487</v>
      </c>
      <c r="J68" s="32">
        <f>0</f>
      </c>
      <c s="32">
        <f>0</f>
      </c>
      <c s="32">
        <f>0+L69+L73+L77+L81+L85+L89+L93+L97+L101+L105+L109+L113</f>
      </c>
      <c s="32">
        <f>0+M69+M73+M77+M81+M85+M89+M93+M97+M101+M105+M109+M113</f>
      </c>
    </row>
    <row r="69" spans="1:16" ht="25.5">
      <c r="A69" t="s">
        <v>50</v>
      </c>
      <c s="34" t="s">
        <v>94</v>
      </c>
      <c s="34" t="s">
        <v>488</v>
      </c>
      <c s="35" t="s">
        <v>5</v>
      </c>
      <c s="6" t="s">
        <v>489</v>
      </c>
      <c s="36" t="s">
        <v>93</v>
      </c>
      <c s="37">
        <v>12</v>
      </c>
      <c s="36">
        <v>0</v>
      </c>
      <c s="36">
        <f>ROUND(G69*H69,6)</f>
      </c>
      <c r="L69" s="38">
        <v>0</v>
      </c>
      <c s="32">
        <f>ROUND(ROUND(L69,2)*ROUND(G69,3),2)</f>
      </c>
      <c s="36" t="s">
        <v>184</v>
      </c>
      <c>
        <f>(M69*21)/100</f>
      </c>
      <c t="s">
        <v>28</v>
      </c>
    </row>
    <row r="70" spans="1:5" ht="25.5">
      <c r="A70" s="35" t="s">
        <v>56</v>
      </c>
      <c r="E70" s="39" t="s">
        <v>489</v>
      </c>
    </row>
    <row r="71" spans="1:5" ht="25.5">
      <c r="A71" s="35" t="s">
        <v>57</v>
      </c>
      <c r="E71" s="40" t="s">
        <v>490</v>
      </c>
    </row>
    <row r="72" spans="1:5" ht="12.75">
      <c r="A72" t="s">
        <v>58</v>
      </c>
      <c r="E72" s="39" t="s">
        <v>5</v>
      </c>
    </row>
    <row r="73" spans="1:16" ht="25.5">
      <c r="A73" t="s">
        <v>50</v>
      </c>
      <c s="34" t="s">
        <v>97</v>
      </c>
      <c s="34" t="s">
        <v>491</v>
      </c>
      <c s="35" t="s">
        <v>5</v>
      </c>
      <c s="6" t="s">
        <v>492</v>
      </c>
      <c s="36" t="s">
        <v>93</v>
      </c>
      <c s="37">
        <v>35</v>
      </c>
      <c s="36">
        <v>0</v>
      </c>
      <c s="36">
        <f>ROUND(G73*H73,6)</f>
      </c>
      <c r="L73" s="38">
        <v>0</v>
      </c>
      <c s="32">
        <f>ROUND(ROUND(L73,2)*ROUND(G73,3),2)</f>
      </c>
      <c s="36" t="s">
        <v>184</v>
      </c>
      <c>
        <f>(M73*21)/100</f>
      </c>
      <c t="s">
        <v>28</v>
      </c>
    </row>
    <row r="74" spans="1:5" ht="25.5">
      <c r="A74" s="35" t="s">
        <v>56</v>
      </c>
      <c r="E74" s="39" t="s">
        <v>492</v>
      </c>
    </row>
    <row r="75" spans="1:5" ht="38.25">
      <c r="A75" s="35" t="s">
        <v>57</v>
      </c>
      <c r="E75" s="40" t="s">
        <v>493</v>
      </c>
    </row>
    <row r="76" spans="1:5" ht="12.75">
      <c r="A76" t="s">
        <v>58</v>
      </c>
      <c r="E76" s="39" t="s">
        <v>5</v>
      </c>
    </row>
    <row r="77" spans="1:16" ht="25.5">
      <c r="A77" t="s">
        <v>50</v>
      </c>
      <c s="34" t="s">
        <v>101</v>
      </c>
      <c s="34" t="s">
        <v>494</v>
      </c>
      <c s="35" t="s">
        <v>5</v>
      </c>
      <c s="6" t="s">
        <v>495</v>
      </c>
      <c s="36" t="s">
        <v>54</v>
      </c>
      <c s="37">
        <v>20</v>
      </c>
      <c s="36">
        <v>0</v>
      </c>
      <c s="36">
        <f>ROUND(G77*H77,6)</f>
      </c>
      <c r="L77" s="38">
        <v>0</v>
      </c>
      <c s="32">
        <f>ROUND(ROUND(L77,2)*ROUND(G77,3),2)</f>
      </c>
      <c s="36" t="s">
        <v>184</v>
      </c>
      <c>
        <f>(M77*21)/100</f>
      </c>
      <c t="s">
        <v>28</v>
      </c>
    </row>
    <row r="78" spans="1:5" ht="25.5">
      <c r="A78" s="35" t="s">
        <v>56</v>
      </c>
      <c r="E78" s="39" t="s">
        <v>495</v>
      </c>
    </row>
    <row r="79" spans="1:5" ht="25.5">
      <c r="A79" s="35" t="s">
        <v>57</v>
      </c>
      <c r="E79" s="40" t="s">
        <v>496</v>
      </c>
    </row>
    <row r="80" spans="1:5" ht="12.75">
      <c r="A80" t="s">
        <v>58</v>
      </c>
      <c r="E80" s="39" t="s">
        <v>5</v>
      </c>
    </row>
    <row r="81" spans="1:16" ht="12.75">
      <c r="A81" t="s">
        <v>50</v>
      </c>
      <c s="34" t="s">
        <v>105</v>
      </c>
      <c s="34" t="s">
        <v>497</v>
      </c>
      <c s="35" t="s">
        <v>5</v>
      </c>
      <c s="6" t="s">
        <v>498</v>
      </c>
      <c s="36" t="s">
        <v>54</v>
      </c>
      <c s="37">
        <v>1</v>
      </c>
      <c s="36">
        <v>0</v>
      </c>
      <c s="36">
        <f>ROUND(G81*H81,6)</f>
      </c>
      <c r="L81" s="38">
        <v>0</v>
      </c>
      <c s="32">
        <f>ROUND(ROUND(L81,2)*ROUND(G81,3),2)</f>
      </c>
      <c s="36" t="s">
        <v>184</v>
      </c>
      <c>
        <f>(M81*21)/100</f>
      </c>
      <c t="s">
        <v>28</v>
      </c>
    </row>
    <row r="82" spans="1:5" ht="12.75">
      <c r="A82" s="35" t="s">
        <v>56</v>
      </c>
      <c r="E82" s="39" t="s">
        <v>498</v>
      </c>
    </row>
    <row r="83" spans="1:5" ht="25.5">
      <c r="A83" s="35" t="s">
        <v>57</v>
      </c>
      <c r="E83" s="40" t="s">
        <v>499</v>
      </c>
    </row>
    <row r="84" spans="1:5" ht="12.75">
      <c r="A84" t="s">
        <v>58</v>
      </c>
      <c r="E84" s="39" t="s">
        <v>5</v>
      </c>
    </row>
    <row r="85" spans="1:16" ht="12.75">
      <c r="A85" t="s">
        <v>50</v>
      </c>
      <c s="34" t="s">
        <v>109</v>
      </c>
      <c s="34" t="s">
        <v>500</v>
      </c>
      <c s="35" t="s">
        <v>5</v>
      </c>
      <c s="6" t="s">
        <v>501</v>
      </c>
      <c s="36" t="s">
        <v>54</v>
      </c>
      <c s="37">
        <v>8</v>
      </c>
      <c s="36">
        <v>0</v>
      </c>
      <c s="36">
        <f>ROUND(G85*H85,6)</f>
      </c>
      <c r="L85" s="38">
        <v>0</v>
      </c>
      <c s="32">
        <f>ROUND(ROUND(L85,2)*ROUND(G85,3),2)</f>
      </c>
      <c s="36" t="s">
        <v>184</v>
      </c>
      <c>
        <f>(M85*21)/100</f>
      </c>
      <c t="s">
        <v>28</v>
      </c>
    </row>
    <row r="86" spans="1:5" ht="12.75">
      <c r="A86" s="35" t="s">
        <v>56</v>
      </c>
      <c r="E86" s="39" t="s">
        <v>501</v>
      </c>
    </row>
    <row r="87" spans="1:5" ht="25.5">
      <c r="A87" s="35" t="s">
        <v>57</v>
      </c>
      <c r="E87" s="40" t="s">
        <v>480</v>
      </c>
    </row>
    <row r="88" spans="1:5" ht="12.75">
      <c r="A88" t="s">
        <v>58</v>
      </c>
      <c r="E88" s="39" t="s">
        <v>5</v>
      </c>
    </row>
    <row r="89" spans="1:16" ht="12.75">
      <c r="A89" t="s">
        <v>50</v>
      </c>
      <c s="34" t="s">
        <v>112</v>
      </c>
      <c s="34" t="s">
        <v>502</v>
      </c>
      <c s="35" t="s">
        <v>5</v>
      </c>
      <c s="6" t="s">
        <v>503</v>
      </c>
      <c s="36" t="s">
        <v>54</v>
      </c>
      <c s="37">
        <v>8</v>
      </c>
      <c s="36">
        <v>0</v>
      </c>
      <c s="36">
        <f>ROUND(G89*H89,6)</f>
      </c>
      <c r="L89" s="38">
        <v>0</v>
      </c>
      <c s="32">
        <f>ROUND(ROUND(L89,2)*ROUND(G89,3),2)</f>
      </c>
      <c s="36" t="s">
        <v>184</v>
      </c>
      <c>
        <f>(M89*21)/100</f>
      </c>
      <c t="s">
        <v>28</v>
      </c>
    </row>
    <row r="90" spans="1:5" ht="12.75">
      <c r="A90" s="35" t="s">
        <v>56</v>
      </c>
      <c r="E90" s="39" t="s">
        <v>503</v>
      </c>
    </row>
    <row r="91" spans="1:5" ht="25.5">
      <c r="A91" s="35" t="s">
        <v>57</v>
      </c>
      <c r="E91" s="40" t="s">
        <v>480</v>
      </c>
    </row>
    <row r="92" spans="1:5" ht="12.75">
      <c r="A92" t="s">
        <v>58</v>
      </c>
      <c r="E92" s="39" t="s">
        <v>5</v>
      </c>
    </row>
    <row r="93" spans="1:16" ht="12.75">
      <c r="A93" t="s">
        <v>50</v>
      </c>
      <c s="34" t="s">
        <v>115</v>
      </c>
      <c s="34" t="s">
        <v>504</v>
      </c>
      <c s="35" t="s">
        <v>5</v>
      </c>
      <c s="6" t="s">
        <v>505</v>
      </c>
      <c s="36" t="s">
        <v>54</v>
      </c>
      <c s="37">
        <v>3</v>
      </c>
      <c s="36">
        <v>0</v>
      </c>
      <c s="36">
        <f>ROUND(G93*H93,6)</f>
      </c>
      <c r="L93" s="38">
        <v>0</v>
      </c>
      <c s="32">
        <f>ROUND(ROUND(L93,2)*ROUND(G93,3),2)</f>
      </c>
      <c s="36" t="s">
        <v>184</v>
      </c>
      <c>
        <f>(M93*21)/100</f>
      </c>
      <c t="s">
        <v>28</v>
      </c>
    </row>
    <row r="94" spans="1:5" ht="12.75">
      <c r="A94" s="35" t="s">
        <v>56</v>
      </c>
      <c r="E94" s="39" t="s">
        <v>505</v>
      </c>
    </row>
    <row r="95" spans="1:5" ht="25.5">
      <c r="A95" s="35" t="s">
        <v>57</v>
      </c>
      <c r="E95" s="40" t="s">
        <v>506</v>
      </c>
    </row>
    <row r="96" spans="1:5" ht="12.75">
      <c r="A96" t="s">
        <v>58</v>
      </c>
      <c r="E96" s="39" t="s">
        <v>5</v>
      </c>
    </row>
    <row r="97" spans="1:16" ht="25.5">
      <c r="A97" t="s">
        <v>50</v>
      </c>
      <c s="34" t="s">
        <v>118</v>
      </c>
      <c s="34" t="s">
        <v>507</v>
      </c>
      <c s="35" t="s">
        <v>5</v>
      </c>
      <c s="6" t="s">
        <v>508</v>
      </c>
      <c s="36" t="s">
        <v>54</v>
      </c>
      <c s="37">
        <v>1</v>
      </c>
      <c s="36">
        <v>0</v>
      </c>
      <c s="36">
        <f>ROUND(G97*H97,6)</f>
      </c>
      <c r="L97" s="38">
        <v>0</v>
      </c>
      <c s="32">
        <f>ROUND(ROUND(L97,2)*ROUND(G97,3),2)</f>
      </c>
      <c s="36" t="s">
        <v>184</v>
      </c>
      <c>
        <f>(M97*21)/100</f>
      </c>
      <c t="s">
        <v>28</v>
      </c>
    </row>
    <row r="98" spans="1:5" ht="25.5">
      <c r="A98" s="35" t="s">
        <v>56</v>
      </c>
      <c r="E98" s="39" t="s">
        <v>508</v>
      </c>
    </row>
    <row r="99" spans="1:5" ht="25.5">
      <c r="A99" s="35" t="s">
        <v>57</v>
      </c>
      <c r="E99" s="40" t="s">
        <v>499</v>
      </c>
    </row>
    <row r="100" spans="1:5" ht="12.75">
      <c r="A100" t="s">
        <v>58</v>
      </c>
      <c r="E100" s="39" t="s">
        <v>5</v>
      </c>
    </row>
    <row r="101" spans="1:16" ht="12.75">
      <c r="A101" t="s">
        <v>50</v>
      </c>
      <c s="34" t="s">
        <v>121</v>
      </c>
      <c s="34" t="s">
        <v>509</v>
      </c>
      <c s="35" t="s">
        <v>5</v>
      </c>
      <c s="6" t="s">
        <v>510</v>
      </c>
      <c s="36" t="s">
        <v>54</v>
      </c>
      <c s="37">
        <v>1</v>
      </c>
      <c s="36">
        <v>0</v>
      </c>
      <c s="36">
        <f>ROUND(G101*H101,6)</f>
      </c>
      <c r="L101" s="38">
        <v>0</v>
      </c>
      <c s="32">
        <f>ROUND(ROUND(L101,2)*ROUND(G101,3),2)</f>
      </c>
      <c s="36" t="s">
        <v>184</v>
      </c>
      <c>
        <f>(M101*21)/100</f>
      </c>
      <c t="s">
        <v>28</v>
      </c>
    </row>
    <row r="102" spans="1:5" ht="12.75">
      <c r="A102" s="35" t="s">
        <v>56</v>
      </c>
      <c r="E102" s="39" t="s">
        <v>510</v>
      </c>
    </row>
    <row r="103" spans="1:5" ht="25.5">
      <c r="A103" s="35" t="s">
        <v>57</v>
      </c>
      <c r="E103" s="40" t="s">
        <v>499</v>
      </c>
    </row>
    <row r="104" spans="1:5" ht="12.75">
      <c r="A104" t="s">
        <v>58</v>
      </c>
      <c r="E104" s="39" t="s">
        <v>5</v>
      </c>
    </row>
    <row r="105" spans="1:16" ht="25.5">
      <c r="A105" t="s">
        <v>50</v>
      </c>
      <c s="34" t="s">
        <v>125</v>
      </c>
      <c s="34" t="s">
        <v>511</v>
      </c>
      <c s="35" t="s">
        <v>5</v>
      </c>
      <c s="6" t="s">
        <v>512</v>
      </c>
      <c s="36" t="s">
        <v>54</v>
      </c>
      <c s="37">
        <v>4</v>
      </c>
      <c s="36">
        <v>0</v>
      </c>
      <c s="36">
        <f>ROUND(G105*H105,6)</f>
      </c>
      <c r="L105" s="38">
        <v>0</v>
      </c>
      <c s="32">
        <f>ROUND(ROUND(L105,2)*ROUND(G105,3),2)</f>
      </c>
      <c s="36" t="s">
        <v>184</v>
      </c>
      <c>
        <f>(M105*21)/100</f>
      </c>
      <c t="s">
        <v>28</v>
      </c>
    </row>
    <row r="106" spans="1:5" ht="25.5">
      <c r="A106" s="35" t="s">
        <v>56</v>
      </c>
      <c r="E106" s="39" t="s">
        <v>512</v>
      </c>
    </row>
    <row r="107" spans="1:5" ht="25.5">
      <c r="A107" s="35" t="s">
        <v>57</v>
      </c>
      <c r="E107" s="40" t="s">
        <v>513</v>
      </c>
    </row>
    <row r="108" spans="1:5" ht="12.75">
      <c r="A108" t="s">
        <v>58</v>
      </c>
      <c r="E108" s="39" t="s">
        <v>5</v>
      </c>
    </row>
    <row r="109" spans="1:16" ht="12.75">
      <c r="A109" t="s">
        <v>50</v>
      </c>
      <c s="34" t="s">
        <v>130</v>
      </c>
      <c s="34" t="s">
        <v>514</v>
      </c>
      <c s="35" t="s">
        <v>5</v>
      </c>
      <c s="6" t="s">
        <v>515</v>
      </c>
      <c s="36" t="s">
        <v>54</v>
      </c>
      <c s="37">
        <v>4</v>
      </c>
      <c s="36">
        <v>0</v>
      </c>
      <c s="36">
        <f>ROUND(G109*H109,6)</f>
      </c>
      <c r="L109" s="38">
        <v>0</v>
      </c>
      <c s="32">
        <f>ROUND(ROUND(L109,2)*ROUND(G109,3),2)</f>
      </c>
      <c s="36" t="s">
        <v>184</v>
      </c>
      <c>
        <f>(M109*21)/100</f>
      </c>
      <c t="s">
        <v>28</v>
      </c>
    </row>
    <row r="110" spans="1:5" ht="12.75">
      <c r="A110" s="35" t="s">
        <v>56</v>
      </c>
      <c r="E110" s="39" t="s">
        <v>515</v>
      </c>
    </row>
    <row r="111" spans="1:5" ht="25.5">
      <c r="A111" s="35" t="s">
        <v>57</v>
      </c>
      <c r="E111" s="40" t="s">
        <v>513</v>
      </c>
    </row>
    <row r="112" spans="1:5" ht="12.75">
      <c r="A112" t="s">
        <v>58</v>
      </c>
      <c r="E112" s="39" t="s">
        <v>5</v>
      </c>
    </row>
    <row r="113" spans="1:16" ht="12.75">
      <c r="A113" t="s">
        <v>50</v>
      </c>
      <c s="34" t="s">
        <v>133</v>
      </c>
      <c s="34" t="s">
        <v>516</v>
      </c>
      <c s="35" t="s">
        <v>5</v>
      </c>
      <c s="6" t="s">
        <v>517</v>
      </c>
      <c s="36" t="s">
        <v>93</v>
      </c>
      <c s="37">
        <v>35</v>
      </c>
      <c s="36">
        <v>0</v>
      </c>
      <c s="36">
        <f>ROUND(G113*H113,6)</f>
      </c>
      <c r="L113" s="38">
        <v>0</v>
      </c>
      <c s="32">
        <f>ROUND(ROUND(L113,2)*ROUND(G113,3),2)</f>
      </c>
      <c s="36" t="s">
        <v>184</v>
      </c>
      <c>
        <f>(M113*21)/100</f>
      </c>
      <c t="s">
        <v>28</v>
      </c>
    </row>
    <row r="114" spans="1:5" ht="12.75">
      <c r="A114" s="35" t="s">
        <v>56</v>
      </c>
      <c r="E114" s="39" t="s">
        <v>517</v>
      </c>
    </row>
    <row r="115" spans="1:5" ht="25.5">
      <c r="A115" s="35" t="s">
        <v>57</v>
      </c>
      <c r="E115" s="40" t="s">
        <v>486</v>
      </c>
    </row>
    <row r="116" spans="1:5" ht="12.75">
      <c r="A116" t="s">
        <v>58</v>
      </c>
      <c r="E116" s="39" t="s">
        <v>5</v>
      </c>
    </row>
    <row r="117" spans="1:13" ht="12.75">
      <c r="A117" t="s">
        <v>47</v>
      </c>
      <c r="C117" s="31" t="s">
        <v>518</v>
      </c>
      <c r="E117" s="33" t="s">
        <v>519</v>
      </c>
      <c r="J117" s="32">
        <f>0</f>
      </c>
      <c s="32">
        <f>0</f>
      </c>
      <c s="32">
        <f>0+L118</f>
      </c>
      <c s="32">
        <f>0+M118</f>
      </c>
    </row>
    <row r="118" spans="1:16" ht="38.25">
      <c r="A118" t="s">
        <v>50</v>
      </c>
      <c s="34" t="s">
        <v>136</v>
      </c>
      <c s="34" t="s">
        <v>520</v>
      </c>
      <c s="35" t="s">
        <v>5</v>
      </c>
      <c s="6" t="s">
        <v>521</v>
      </c>
      <c s="36" t="s">
        <v>470</v>
      </c>
      <c s="37">
        <v>1.197</v>
      </c>
      <c s="36">
        <v>0</v>
      </c>
      <c s="36">
        <f>ROUND(G118*H118,6)</f>
      </c>
      <c r="L118" s="38">
        <v>0</v>
      </c>
      <c s="32">
        <f>ROUND(ROUND(L118,2)*ROUND(G118,3),2)</f>
      </c>
      <c s="36" t="s">
        <v>184</v>
      </c>
      <c>
        <f>(M118*21)/100</f>
      </c>
      <c t="s">
        <v>28</v>
      </c>
    </row>
    <row r="119" spans="1:5" ht="38.25">
      <c r="A119" s="35" t="s">
        <v>56</v>
      </c>
      <c r="E119" s="39" t="s">
        <v>522</v>
      </c>
    </row>
    <row r="120" spans="1:5" ht="12.75">
      <c r="A120" s="35" t="s">
        <v>57</v>
      </c>
      <c r="E120" s="40" t="s">
        <v>5</v>
      </c>
    </row>
    <row r="121" spans="1:5" ht="12.75">
      <c r="A121" t="s">
        <v>58</v>
      </c>
      <c r="E121" s="39" t="s">
        <v>5</v>
      </c>
    </row>
    <row r="122" spans="1:13" ht="12.75">
      <c r="A122" t="s">
        <v>47</v>
      </c>
      <c r="C122" s="31" t="s">
        <v>523</v>
      </c>
      <c r="E122" s="33" t="s">
        <v>179</v>
      </c>
      <c r="J122" s="32">
        <f>0</f>
      </c>
      <c s="32">
        <f>0</f>
      </c>
      <c s="32">
        <f>0+L123</f>
      </c>
      <c s="32">
        <f>0+M123</f>
      </c>
    </row>
    <row r="123" spans="1:16" ht="12.75">
      <c r="A123" t="s">
        <v>50</v>
      </c>
      <c s="34" t="s">
        <v>148</v>
      </c>
      <c s="34" t="s">
        <v>524</v>
      </c>
      <c s="35" t="s">
        <v>5</v>
      </c>
      <c s="6" t="s">
        <v>525</v>
      </c>
      <c s="36" t="s">
        <v>54</v>
      </c>
      <c s="37">
        <v>3</v>
      </c>
      <c s="36">
        <v>0</v>
      </c>
      <c s="36">
        <f>ROUND(G123*H123,6)</f>
      </c>
      <c r="L123" s="38">
        <v>0</v>
      </c>
      <c s="32">
        <f>ROUND(ROUND(L123,2)*ROUND(G123,3),2)</f>
      </c>
      <c s="36" t="s">
        <v>55</v>
      </c>
      <c>
        <f>(M123*21)/100</f>
      </c>
      <c t="s">
        <v>28</v>
      </c>
    </row>
    <row r="124" spans="1:5" ht="12.75">
      <c r="A124" s="35" t="s">
        <v>56</v>
      </c>
      <c r="E124" s="39" t="s">
        <v>525</v>
      </c>
    </row>
    <row r="125" spans="1:5" ht="25.5">
      <c r="A125" s="35" t="s">
        <v>57</v>
      </c>
      <c r="E125" s="40" t="s">
        <v>506</v>
      </c>
    </row>
    <row r="126" spans="1:5" ht="12.75">
      <c r="A126" t="s">
        <v>58</v>
      </c>
      <c r="E126" s="39" t="s">
        <v>5</v>
      </c>
    </row>
    <row r="127" spans="1:13" ht="12.75">
      <c r="A127" t="s">
        <v>47</v>
      </c>
      <c r="C127" s="31" t="s">
        <v>526</v>
      </c>
      <c r="E127" s="33" t="s">
        <v>527</v>
      </c>
      <c r="J127" s="32">
        <f>0</f>
      </c>
      <c s="32">
        <f>0</f>
      </c>
      <c s="32">
        <f>0+L128+L132</f>
      </c>
      <c s="32">
        <f>0+M128+M132</f>
      </c>
    </row>
    <row r="128" spans="1:16" ht="38.25">
      <c r="A128" t="s">
        <v>50</v>
      </c>
      <c s="34" t="s">
        <v>27</v>
      </c>
      <c s="34" t="s">
        <v>528</v>
      </c>
      <c s="35" t="s">
        <v>529</v>
      </c>
      <c s="6" t="s">
        <v>530</v>
      </c>
      <c s="36" t="s">
        <v>445</v>
      </c>
      <c s="37">
        <v>25.35</v>
      </c>
      <c s="36">
        <v>0</v>
      </c>
      <c s="36">
        <f>ROUND(G128*H128,6)</f>
      </c>
      <c r="L128" s="38">
        <v>0</v>
      </c>
      <c s="32">
        <f>ROUND(ROUND(L128,2)*ROUND(G128,3),2)</f>
      </c>
      <c s="36" t="s">
        <v>184</v>
      </c>
      <c>
        <f>(M128*21)/100</f>
      </c>
      <c t="s">
        <v>28</v>
      </c>
    </row>
    <row r="129" spans="1:5" ht="38.25">
      <c r="A129" s="35" t="s">
        <v>56</v>
      </c>
      <c r="E129" s="39" t="s">
        <v>531</v>
      </c>
    </row>
    <row r="130" spans="1:5" ht="25.5">
      <c r="A130" s="35" t="s">
        <v>57</v>
      </c>
      <c r="E130" s="40" t="s">
        <v>458</v>
      </c>
    </row>
    <row r="131" spans="1:5" ht="12.75">
      <c r="A131" t="s">
        <v>58</v>
      </c>
      <c r="E131" s="39" t="s">
        <v>5</v>
      </c>
    </row>
    <row r="132" spans="1:16" ht="25.5">
      <c r="A132" t="s">
        <v>50</v>
      </c>
      <c s="34" t="s">
        <v>87</v>
      </c>
      <c s="34" t="s">
        <v>532</v>
      </c>
      <c s="35" t="s">
        <v>533</v>
      </c>
      <c s="6" t="s">
        <v>534</v>
      </c>
      <c s="36" t="s">
        <v>470</v>
      </c>
      <c s="37">
        <v>45.63</v>
      </c>
      <c s="36">
        <v>0</v>
      </c>
      <c s="36">
        <f>ROUND(G132*H132,6)</f>
      </c>
      <c r="L132" s="38">
        <v>0</v>
      </c>
      <c s="32">
        <f>ROUND(ROUND(L132,2)*ROUND(G132,3),2)</f>
      </c>
      <c s="36" t="s">
        <v>184</v>
      </c>
      <c>
        <f>(M132*21)/100</f>
      </c>
      <c t="s">
        <v>28</v>
      </c>
    </row>
    <row r="133" spans="1:5" ht="25.5">
      <c r="A133" s="35" t="s">
        <v>56</v>
      </c>
      <c r="E133" s="39" t="s">
        <v>535</v>
      </c>
    </row>
    <row r="134" spans="1:5" ht="63.75">
      <c r="A134" s="35" t="s">
        <v>57</v>
      </c>
      <c r="E134" s="40" t="s">
        <v>536</v>
      </c>
    </row>
    <row r="135" spans="1:5" ht="12.75">
      <c r="A135" t="s">
        <v>58</v>
      </c>
      <c r="E1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v>
      </c>
      <c s="41">
        <f>Rekapitulace!C17</f>
      </c>
      <c s="20" t="s">
        <v>0</v>
      </c>
      <c t="s">
        <v>23</v>
      </c>
      <c t="s">
        <v>28</v>
      </c>
    </row>
    <row r="4" spans="1:16" ht="32" customHeight="1">
      <c r="A4" s="24" t="s">
        <v>20</v>
      </c>
      <c s="25" t="s">
        <v>29</v>
      </c>
      <c s="27" t="s">
        <v>433</v>
      </c>
      <c r="E4" s="26" t="s">
        <v>434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539</v>
      </c>
      <c r="E8" s="30" t="s">
        <v>538</v>
      </c>
      <c r="J8" s="29">
        <f>0+J9+J58+J63+J148+J153+J158</f>
      </c>
      <c s="29">
        <f>0+K9+K58+K63+K148+K153+K158</f>
      </c>
      <c s="29">
        <f>0+L9+L58+L63+L148+L153+L158</f>
      </c>
      <c s="29">
        <f>0+M9+M58+M63+M148+M153+M158</f>
      </c>
    </row>
    <row r="9" spans="1:13" ht="12.75">
      <c r="A9" t="s">
        <v>47</v>
      </c>
      <c r="C9" s="31" t="s">
        <v>51</v>
      </c>
      <c r="E9" s="33" t="s">
        <v>438</v>
      </c>
      <c r="J9" s="32">
        <f>0</f>
      </c>
      <c s="32">
        <f>0</f>
      </c>
      <c s="32">
        <f>0+L10+L14+L18+L22+L26+L30+L34+L38+L42+L46+L50+L54</f>
      </c>
      <c s="32">
        <f>0+M10+M14+M18+M22+M26+M30+M34+M38+M42+M46+M50+M54</f>
      </c>
    </row>
    <row r="10" spans="1:16" ht="25.5">
      <c r="A10" t="s">
        <v>50</v>
      </c>
      <c s="34" t="s">
        <v>51</v>
      </c>
      <c s="34" t="s">
        <v>540</v>
      </c>
      <c s="35" t="s">
        <v>5</v>
      </c>
      <c s="6" t="s">
        <v>440</v>
      </c>
      <c s="36" t="s">
        <v>93</v>
      </c>
      <c s="37">
        <v>1</v>
      </c>
      <c s="36">
        <v>0</v>
      </c>
      <c s="36">
        <f>ROUND(G10*H10,6)</f>
      </c>
      <c r="L10" s="38">
        <v>0</v>
      </c>
      <c s="32">
        <f>ROUND(ROUND(L10,2)*ROUND(G10,3),2)</f>
      </c>
      <c s="36" t="s">
        <v>184</v>
      </c>
      <c>
        <f>(M10*21)/100</f>
      </c>
      <c t="s">
        <v>28</v>
      </c>
    </row>
    <row r="11" spans="1:5" ht="63.75">
      <c r="A11" s="35" t="s">
        <v>56</v>
      </c>
      <c r="E11" s="39" t="s">
        <v>541</v>
      </c>
    </row>
    <row r="12" spans="1:5" ht="25.5">
      <c r="A12" s="35" t="s">
        <v>57</v>
      </c>
      <c r="E12" s="40" t="s">
        <v>542</v>
      </c>
    </row>
    <row r="13" spans="1:5" ht="12.75">
      <c r="A13" t="s">
        <v>58</v>
      </c>
      <c r="E13" s="39" t="s">
        <v>5</v>
      </c>
    </row>
    <row r="14" spans="1:16" ht="25.5">
      <c r="A14" t="s">
        <v>50</v>
      </c>
      <c s="34" t="s">
        <v>28</v>
      </c>
      <c s="34" t="s">
        <v>439</v>
      </c>
      <c s="35" t="s">
        <v>5</v>
      </c>
      <c s="6" t="s">
        <v>440</v>
      </c>
      <c s="36" t="s">
        <v>93</v>
      </c>
      <c s="37">
        <v>4</v>
      </c>
      <c s="36">
        <v>0</v>
      </c>
      <c s="36">
        <f>ROUND(G14*H14,6)</f>
      </c>
      <c r="L14" s="38">
        <v>0</v>
      </c>
      <c s="32">
        <f>ROUND(ROUND(L14,2)*ROUND(G14,3),2)</f>
      </c>
      <c s="36" t="s">
        <v>184</v>
      </c>
      <c>
        <f>(M14*21)/100</f>
      </c>
      <c t="s">
        <v>28</v>
      </c>
    </row>
    <row r="15" spans="1:5" ht="63.75">
      <c r="A15" s="35" t="s">
        <v>56</v>
      </c>
      <c r="E15" s="39" t="s">
        <v>441</v>
      </c>
    </row>
    <row r="16" spans="1:5" ht="25.5">
      <c r="A16" s="35" t="s">
        <v>57</v>
      </c>
      <c r="E16" s="40" t="s">
        <v>543</v>
      </c>
    </row>
    <row r="17" spans="1:5" ht="12.75">
      <c r="A17" t="s">
        <v>58</v>
      </c>
      <c r="E17" s="39" t="s">
        <v>5</v>
      </c>
    </row>
    <row r="18" spans="1:16" ht="25.5">
      <c r="A18" t="s">
        <v>50</v>
      </c>
      <c s="34" t="s">
        <v>26</v>
      </c>
      <c s="34" t="s">
        <v>448</v>
      </c>
      <c s="35" t="s">
        <v>5</v>
      </c>
      <c s="6" t="s">
        <v>449</v>
      </c>
      <c s="36" t="s">
        <v>445</v>
      </c>
      <c s="37">
        <v>7.5</v>
      </c>
      <c s="36">
        <v>0</v>
      </c>
      <c s="36">
        <f>ROUND(G18*H18,6)</f>
      </c>
      <c r="L18" s="38">
        <v>0</v>
      </c>
      <c s="32">
        <f>ROUND(ROUND(L18,2)*ROUND(G18,3),2)</f>
      </c>
      <c s="36" t="s">
        <v>184</v>
      </c>
      <c>
        <f>(M18*21)/100</f>
      </c>
      <c t="s">
        <v>28</v>
      </c>
    </row>
    <row r="19" spans="1:5" ht="25.5">
      <c r="A19" s="35" t="s">
        <v>56</v>
      </c>
      <c r="E19" s="39" t="s">
        <v>449</v>
      </c>
    </row>
    <row r="20" spans="1:5" ht="25.5">
      <c r="A20" s="35" t="s">
        <v>57</v>
      </c>
      <c r="E20" s="40" t="s">
        <v>544</v>
      </c>
    </row>
    <row r="21" spans="1:5" ht="12.75">
      <c r="A21" t="s">
        <v>58</v>
      </c>
      <c r="E21" s="39" t="s">
        <v>5</v>
      </c>
    </row>
    <row r="22" spans="1:16" ht="25.5">
      <c r="A22" t="s">
        <v>50</v>
      </c>
      <c s="34" t="s">
        <v>63</v>
      </c>
      <c s="34" t="s">
        <v>545</v>
      </c>
      <c s="35" t="s">
        <v>5</v>
      </c>
      <c s="6" t="s">
        <v>546</v>
      </c>
      <c s="36" t="s">
        <v>445</v>
      </c>
      <c s="37">
        <v>23.76</v>
      </c>
      <c s="36">
        <v>0</v>
      </c>
      <c s="36">
        <f>ROUND(G22*H22,6)</f>
      </c>
      <c r="L22" s="38">
        <v>0</v>
      </c>
      <c s="32">
        <f>ROUND(ROUND(L22,2)*ROUND(G22,3),2)</f>
      </c>
      <c s="36" t="s">
        <v>184</v>
      </c>
      <c>
        <f>(M22*21)/100</f>
      </c>
      <c t="s">
        <v>28</v>
      </c>
    </row>
    <row r="23" spans="1:5" ht="38.25">
      <c r="A23" s="35" t="s">
        <v>56</v>
      </c>
      <c r="E23" s="39" t="s">
        <v>547</v>
      </c>
    </row>
    <row r="24" spans="1:5" ht="25.5">
      <c r="A24" s="35" t="s">
        <v>57</v>
      </c>
      <c r="E24" s="40" t="s">
        <v>548</v>
      </c>
    </row>
    <row r="25" spans="1:5" ht="12.75">
      <c r="A25" t="s">
        <v>58</v>
      </c>
      <c r="E25" s="39" t="s">
        <v>5</v>
      </c>
    </row>
    <row r="26" spans="1:16" ht="25.5">
      <c r="A26" t="s">
        <v>50</v>
      </c>
      <c s="34" t="s">
        <v>66</v>
      </c>
      <c s="34" t="s">
        <v>451</v>
      </c>
      <c s="35" t="s">
        <v>5</v>
      </c>
      <c s="6" t="s">
        <v>452</v>
      </c>
      <c s="36" t="s">
        <v>74</v>
      </c>
      <c s="37">
        <v>39.6</v>
      </c>
      <c s="36">
        <v>0</v>
      </c>
      <c s="36">
        <f>ROUND(G26*H26,6)</f>
      </c>
      <c r="L26" s="38">
        <v>0</v>
      </c>
      <c s="32">
        <f>ROUND(ROUND(L26,2)*ROUND(G26,3),2)</f>
      </c>
      <c s="36" t="s">
        <v>184</v>
      </c>
      <c>
        <f>(M26*21)/100</f>
      </c>
      <c t="s">
        <v>28</v>
      </c>
    </row>
    <row r="27" spans="1:5" ht="25.5">
      <c r="A27" s="35" t="s">
        <v>56</v>
      </c>
      <c r="E27" s="39" t="s">
        <v>452</v>
      </c>
    </row>
    <row r="28" spans="1:5" ht="25.5">
      <c r="A28" s="35" t="s">
        <v>57</v>
      </c>
      <c r="E28" s="40" t="s">
        <v>549</v>
      </c>
    </row>
    <row r="29" spans="1:5" ht="12.75">
      <c r="A29" t="s">
        <v>58</v>
      </c>
      <c r="E29" s="39" t="s">
        <v>5</v>
      </c>
    </row>
    <row r="30" spans="1:16" ht="25.5">
      <c r="A30" t="s">
        <v>50</v>
      </c>
      <c s="34" t="s">
        <v>27</v>
      </c>
      <c s="34" t="s">
        <v>454</v>
      </c>
      <c s="35" t="s">
        <v>5</v>
      </c>
      <c s="6" t="s">
        <v>455</v>
      </c>
      <c s="36" t="s">
        <v>74</v>
      </c>
      <c s="37">
        <v>39.6</v>
      </c>
      <c s="36">
        <v>0</v>
      </c>
      <c s="36">
        <f>ROUND(G30*H30,6)</f>
      </c>
      <c r="L30" s="38">
        <v>0</v>
      </c>
      <c s="32">
        <f>ROUND(ROUND(L30,2)*ROUND(G30,3),2)</f>
      </c>
      <c s="36" t="s">
        <v>184</v>
      </c>
      <c>
        <f>(M30*21)/100</f>
      </c>
      <c t="s">
        <v>28</v>
      </c>
    </row>
    <row r="31" spans="1:5" ht="25.5">
      <c r="A31" s="35" t="s">
        <v>56</v>
      </c>
      <c r="E31" s="39" t="s">
        <v>455</v>
      </c>
    </row>
    <row r="32" spans="1:5" ht="25.5">
      <c r="A32" s="35" t="s">
        <v>57</v>
      </c>
      <c r="E32" s="40" t="s">
        <v>549</v>
      </c>
    </row>
    <row r="33" spans="1:5" ht="12.75">
      <c r="A33" t="s">
        <v>58</v>
      </c>
      <c r="E33" s="39" t="s">
        <v>5</v>
      </c>
    </row>
    <row r="34" spans="1:16" ht="25.5">
      <c r="A34" t="s">
        <v>50</v>
      </c>
      <c s="34" t="s">
        <v>75</v>
      </c>
      <c s="34" t="s">
        <v>456</v>
      </c>
      <c s="35" t="s">
        <v>5</v>
      </c>
      <c s="6" t="s">
        <v>457</v>
      </c>
      <c s="36" t="s">
        <v>445</v>
      </c>
      <c s="37">
        <v>23.76</v>
      </c>
      <c s="36">
        <v>0</v>
      </c>
      <c s="36">
        <f>ROUND(G34*H34,6)</f>
      </c>
      <c r="L34" s="38">
        <v>0</v>
      </c>
      <c s="32">
        <f>ROUND(ROUND(L34,2)*ROUND(G34,3),2)</f>
      </c>
      <c s="36" t="s">
        <v>184</v>
      </c>
      <c>
        <f>(M34*21)/100</f>
      </c>
      <c t="s">
        <v>28</v>
      </c>
    </row>
    <row r="35" spans="1:5" ht="25.5">
      <c r="A35" s="35" t="s">
        <v>56</v>
      </c>
      <c r="E35" s="39" t="s">
        <v>457</v>
      </c>
    </row>
    <row r="36" spans="1:5" ht="25.5">
      <c r="A36" s="35" t="s">
        <v>57</v>
      </c>
      <c r="E36" s="40" t="s">
        <v>548</v>
      </c>
    </row>
    <row r="37" spans="1:5" ht="12.75">
      <c r="A37" t="s">
        <v>58</v>
      </c>
      <c r="E37" s="39" t="s">
        <v>5</v>
      </c>
    </row>
    <row r="38" spans="1:16" ht="25.5">
      <c r="A38" t="s">
        <v>50</v>
      </c>
      <c s="34" t="s">
        <v>81</v>
      </c>
      <c s="34" t="s">
        <v>459</v>
      </c>
      <c s="35" t="s">
        <v>5</v>
      </c>
      <c s="6" t="s">
        <v>460</v>
      </c>
      <c s="36" t="s">
        <v>445</v>
      </c>
      <c s="37">
        <v>23.76</v>
      </c>
      <c s="36">
        <v>0</v>
      </c>
      <c s="36">
        <f>ROUND(G38*H38,6)</f>
      </c>
      <c r="L38" s="38">
        <v>0</v>
      </c>
      <c s="32">
        <f>ROUND(ROUND(L38,2)*ROUND(G38,3),2)</f>
      </c>
      <c s="36" t="s">
        <v>184</v>
      </c>
      <c>
        <f>(M38*21)/100</f>
      </c>
      <c t="s">
        <v>28</v>
      </c>
    </row>
    <row r="39" spans="1:5" ht="25.5">
      <c r="A39" s="35" t="s">
        <v>56</v>
      </c>
      <c r="E39" s="39" t="s">
        <v>460</v>
      </c>
    </row>
    <row r="40" spans="1:5" ht="25.5">
      <c r="A40" s="35" t="s">
        <v>57</v>
      </c>
      <c r="E40" s="40" t="s">
        <v>548</v>
      </c>
    </row>
    <row r="41" spans="1:5" ht="12.75">
      <c r="A41" t="s">
        <v>58</v>
      </c>
      <c r="E41" s="39" t="s">
        <v>5</v>
      </c>
    </row>
    <row r="42" spans="1:16" ht="25.5">
      <c r="A42" t="s">
        <v>50</v>
      </c>
      <c s="34" t="s">
        <v>84</v>
      </c>
      <c s="34" t="s">
        <v>461</v>
      </c>
      <c s="35" t="s">
        <v>5</v>
      </c>
      <c s="6" t="s">
        <v>462</v>
      </c>
      <c s="36" t="s">
        <v>445</v>
      </c>
      <c s="37">
        <v>15.835</v>
      </c>
      <c s="36">
        <v>0</v>
      </c>
      <c s="36">
        <f>ROUND(G42*H42,6)</f>
      </c>
      <c r="L42" s="38">
        <v>0</v>
      </c>
      <c s="32">
        <f>ROUND(ROUND(L42,2)*ROUND(G42,3),2)</f>
      </c>
      <c s="36" t="s">
        <v>184</v>
      </c>
      <c>
        <f>(M42*21)/100</f>
      </c>
      <c t="s">
        <v>28</v>
      </c>
    </row>
    <row r="43" spans="1:5" ht="25.5">
      <c r="A43" s="35" t="s">
        <v>56</v>
      </c>
      <c r="E43" s="39" t="s">
        <v>462</v>
      </c>
    </row>
    <row r="44" spans="1:5" ht="25.5">
      <c r="A44" s="35" t="s">
        <v>57</v>
      </c>
      <c r="E44" s="40" t="s">
        <v>550</v>
      </c>
    </row>
    <row r="45" spans="1:5" ht="12.75">
      <c r="A45" t="s">
        <v>58</v>
      </c>
      <c r="E45" s="39" t="s">
        <v>5</v>
      </c>
    </row>
    <row r="46" spans="1:16" ht="12.75">
      <c r="A46" t="s">
        <v>50</v>
      </c>
      <c s="34" t="s">
        <v>87</v>
      </c>
      <c s="34" t="s">
        <v>551</v>
      </c>
      <c s="35" t="s">
        <v>5</v>
      </c>
      <c s="6" t="s">
        <v>552</v>
      </c>
      <c s="36" t="s">
        <v>470</v>
      </c>
      <c s="37">
        <v>28.788</v>
      </c>
      <c s="36">
        <v>0</v>
      </c>
      <c s="36">
        <f>ROUND(G46*H46,6)</f>
      </c>
      <c r="L46" s="38">
        <v>0</v>
      </c>
      <c s="32">
        <f>ROUND(ROUND(L46,2)*ROUND(G46,3),2)</f>
      </c>
      <c s="36" t="s">
        <v>184</v>
      </c>
      <c>
        <f>(M46*21)/100</f>
      </c>
      <c t="s">
        <v>28</v>
      </c>
    </row>
    <row r="47" spans="1:5" ht="12.75">
      <c r="A47" s="35" t="s">
        <v>56</v>
      </c>
      <c r="E47" s="39" t="s">
        <v>552</v>
      </c>
    </row>
    <row r="48" spans="1:5" ht="63.75">
      <c r="A48" s="35" t="s">
        <v>57</v>
      </c>
      <c r="E48" s="40" t="s">
        <v>553</v>
      </c>
    </row>
    <row r="49" spans="1:5" ht="12.75">
      <c r="A49" t="s">
        <v>58</v>
      </c>
      <c r="E49" s="39" t="s">
        <v>5</v>
      </c>
    </row>
    <row r="50" spans="1:16" ht="25.5">
      <c r="A50" t="s">
        <v>50</v>
      </c>
      <c s="34" t="s">
        <v>90</v>
      </c>
      <c s="34" t="s">
        <v>464</v>
      </c>
      <c s="35" t="s">
        <v>5</v>
      </c>
      <c s="6" t="s">
        <v>465</v>
      </c>
      <c s="36" t="s">
        <v>445</v>
      </c>
      <c s="37">
        <v>5.285</v>
      </c>
      <c s="36">
        <v>0</v>
      </c>
      <c s="36">
        <f>ROUND(G50*H50,6)</f>
      </c>
      <c r="L50" s="38">
        <v>0</v>
      </c>
      <c s="32">
        <f>ROUND(ROUND(L50,2)*ROUND(G50,3),2)</f>
      </c>
      <c s="36" t="s">
        <v>184</v>
      </c>
      <c>
        <f>(M50*21)/100</f>
      </c>
      <c t="s">
        <v>28</v>
      </c>
    </row>
    <row r="51" spans="1:5" ht="38.25">
      <c r="A51" s="35" t="s">
        <v>56</v>
      </c>
      <c r="E51" s="39" t="s">
        <v>466</v>
      </c>
    </row>
    <row r="52" spans="1:5" ht="25.5">
      <c r="A52" s="35" t="s">
        <v>57</v>
      </c>
      <c r="E52" s="40" t="s">
        <v>554</v>
      </c>
    </row>
    <row r="53" spans="1:5" ht="12.75">
      <c r="A53" t="s">
        <v>58</v>
      </c>
      <c r="E53" s="39" t="s">
        <v>5</v>
      </c>
    </row>
    <row r="54" spans="1:16" ht="12.75">
      <c r="A54" t="s">
        <v>50</v>
      </c>
      <c s="34" t="s">
        <v>94</v>
      </c>
      <c s="34" t="s">
        <v>468</v>
      </c>
      <c s="35" t="s">
        <v>5</v>
      </c>
      <c s="6" t="s">
        <v>469</v>
      </c>
      <c s="36" t="s">
        <v>470</v>
      </c>
      <c s="37">
        <v>9.608</v>
      </c>
      <c s="36">
        <v>0</v>
      </c>
      <c s="36">
        <f>ROUND(G54*H54,6)</f>
      </c>
      <c r="L54" s="38">
        <v>0</v>
      </c>
      <c s="32">
        <f>ROUND(ROUND(L54,2)*ROUND(G54,3),2)</f>
      </c>
      <c s="36" t="s">
        <v>184</v>
      </c>
      <c>
        <f>(M54*21)/100</f>
      </c>
      <c t="s">
        <v>28</v>
      </c>
    </row>
    <row r="55" spans="1:5" ht="12.75">
      <c r="A55" s="35" t="s">
        <v>56</v>
      </c>
      <c r="E55" s="39" t="s">
        <v>469</v>
      </c>
    </row>
    <row r="56" spans="1:5" ht="76.5">
      <c r="A56" s="35" t="s">
        <v>57</v>
      </c>
      <c r="E56" s="40" t="s">
        <v>555</v>
      </c>
    </row>
    <row r="57" spans="1:5" ht="12.75">
      <c r="A57" t="s">
        <v>58</v>
      </c>
      <c r="E57" s="39" t="s">
        <v>5</v>
      </c>
    </row>
    <row r="58" spans="1:13" ht="12.75">
      <c r="A58" t="s">
        <v>47</v>
      </c>
      <c r="C58" s="31" t="s">
        <v>63</v>
      </c>
      <c r="E58" s="33" t="s">
        <v>472</v>
      </c>
      <c r="J58" s="32">
        <f>0</f>
      </c>
      <c s="32">
        <f>0</f>
      </c>
      <c s="32">
        <f>0+L59</f>
      </c>
      <c s="32">
        <f>0+M59</f>
      </c>
    </row>
    <row r="59" spans="1:16" ht="25.5">
      <c r="A59" t="s">
        <v>50</v>
      </c>
      <c s="34" t="s">
        <v>97</v>
      </c>
      <c s="34" t="s">
        <v>473</v>
      </c>
      <c s="35" t="s">
        <v>5</v>
      </c>
      <c s="6" t="s">
        <v>474</v>
      </c>
      <c s="36" t="s">
        <v>445</v>
      </c>
      <c s="37">
        <v>2.64</v>
      </c>
      <c s="36">
        <v>0</v>
      </c>
      <c s="36">
        <f>ROUND(G59*H59,6)</f>
      </c>
      <c r="L59" s="38">
        <v>0</v>
      </c>
      <c s="32">
        <f>ROUND(ROUND(L59,2)*ROUND(G59,3),2)</f>
      </c>
      <c s="36" t="s">
        <v>184</v>
      </c>
      <c>
        <f>(M59*21)/100</f>
      </c>
      <c t="s">
        <v>28</v>
      </c>
    </row>
    <row r="60" spans="1:5" ht="25.5">
      <c r="A60" s="35" t="s">
        <v>56</v>
      </c>
      <c r="E60" s="39" t="s">
        <v>474</v>
      </c>
    </row>
    <row r="61" spans="1:5" ht="25.5">
      <c r="A61" s="35" t="s">
        <v>57</v>
      </c>
      <c r="E61" s="40" t="s">
        <v>556</v>
      </c>
    </row>
    <row r="62" spans="1:5" ht="12.75">
      <c r="A62" t="s">
        <v>58</v>
      </c>
      <c r="E62" s="39" t="s">
        <v>5</v>
      </c>
    </row>
    <row r="63" spans="1:13" ht="12.75">
      <c r="A63" t="s">
        <v>47</v>
      </c>
      <c r="C63" s="31" t="s">
        <v>75</v>
      </c>
      <c r="E63" s="33" t="s">
        <v>487</v>
      </c>
      <c r="J63" s="32">
        <f>0</f>
      </c>
      <c s="32">
        <f>0</f>
      </c>
      <c s="32">
        <f>0+L64+L68+L72+L76+L80+L84+L88+L92+L96+L100+L104+L108+L112+L116+L120+L124+L128+L132+L136+L140+L144</f>
      </c>
      <c s="32">
        <f>0+M64+M68+M72+M76+M80+M84+M88+M92+M96+M100+M104+M108+M112+M116+M120+M124+M128+M132+M136+M140+M144</f>
      </c>
    </row>
    <row r="64" spans="1:16" ht="25.5">
      <c r="A64" t="s">
        <v>50</v>
      </c>
      <c s="34" t="s">
        <v>101</v>
      </c>
      <c s="34" t="s">
        <v>557</v>
      </c>
      <c s="35" t="s">
        <v>5</v>
      </c>
      <c s="6" t="s">
        <v>558</v>
      </c>
      <c s="36" t="s">
        <v>54</v>
      </c>
      <c s="37">
        <v>1</v>
      </c>
      <c s="36">
        <v>0</v>
      </c>
      <c s="36">
        <f>ROUND(G64*H64,6)</f>
      </c>
      <c r="L64" s="38">
        <v>0</v>
      </c>
      <c s="32">
        <f>ROUND(ROUND(L64,2)*ROUND(G64,3),2)</f>
      </c>
      <c s="36" t="s">
        <v>184</v>
      </c>
      <c>
        <f>(M64*21)/100</f>
      </c>
      <c t="s">
        <v>28</v>
      </c>
    </row>
    <row r="65" spans="1:5" ht="25.5">
      <c r="A65" s="35" t="s">
        <v>56</v>
      </c>
      <c r="E65" s="39" t="s">
        <v>558</v>
      </c>
    </row>
    <row r="66" spans="1:5" ht="25.5">
      <c r="A66" s="35" t="s">
        <v>57</v>
      </c>
      <c r="E66" s="40" t="s">
        <v>499</v>
      </c>
    </row>
    <row r="67" spans="1:5" ht="12.75">
      <c r="A67" t="s">
        <v>58</v>
      </c>
      <c r="E67" s="39" t="s">
        <v>5</v>
      </c>
    </row>
    <row r="68" spans="1:16" ht="12.75">
      <c r="A68" t="s">
        <v>50</v>
      </c>
      <c s="34" t="s">
        <v>105</v>
      </c>
      <c s="34" t="s">
        <v>559</v>
      </c>
      <c s="35" t="s">
        <v>5</v>
      </c>
      <c s="6" t="s">
        <v>560</v>
      </c>
      <c s="36" t="s">
        <v>54</v>
      </c>
      <c s="37">
        <v>1</v>
      </c>
      <c s="36">
        <v>0</v>
      </c>
      <c s="36">
        <f>ROUND(G68*H68,6)</f>
      </c>
      <c r="L68" s="38">
        <v>0</v>
      </c>
      <c s="32">
        <f>ROUND(ROUND(L68,2)*ROUND(G68,3),2)</f>
      </c>
      <c s="36" t="s">
        <v>184</v>
      </c>
      <c>
        <f>(M68*21)/100</f>
      </c>
      <c t="s">
        <v>28</v>
      </c>
    </row>
    <row r="69" spans="1:5" ht="12.75">
      <c r="A69" s="35" t="s">
        <v>56</v>
      </c>
      <c r="E69" s="39" t="s">
        <v>560</v>
      </c>
    </row>
    <row r="70" spans="1:5" ht="25.5">
      <c r="A70" s="35" t="s">
        <v>57</v>
      </c>
      <c r="E70" s="40" t="s">
        <v>499</v>
      </c>
    </row>
    <row r="71" spans="1:5" ht="12.75">
      <c r="A71" t="s">
        <v>58</v>
      </c>
      <c r="E71" s="39" t="s">
        <v>5</v>
      </c>
    </row>
    <row r="72" spans="1:16" ht="25.5">
      <c r="A72" t="s">
        <v>50</v>
      </c>
      <c s="34" t="s">
        <v>109</v>
      </c>
      <c s="34" t="s">
        <v>561</v>
      </c>
      <c s="35" t="s">
        <v>5</v>
      </c>
      <c s="6" t="s">
        <v>562</v>
      </c>
      <c s="36" t="s">
        <v>54</v>
      </c>
      <c s="37">
        <v>2</v>
      </c>
      <c s="36">
        <v>0</v>
      </c>
      <c s="36">
        <f>ROUND(G72*H72,6)</f>
      </c>
      <c r="L72" s="38">
        <v>0</v>
      </c>
      <c s="32">
        <f>ROUND(ROUND(L72,2)*ROUND(G72,3),2)</f>
      </c>
      <c s="36" t="s">
        <v>184</v>
      </c>
      <c>
        <f>(M72*21)/100</f>
      </c>
      <c t="s">
        <v>28</v>
      </c>
    </row>
    <row r="73" spans="1:5" ht="38.25">
      <c r="A73" s="35" t="s">
        <v>56</v>
      </c>
      <c r="E73" s="39" t="s">
        <v>563</v>
      </c>
    </row>
    <row r="74" spans="1:5" ht="25.5">
      <c r="A74" s="35" t="s">
        <v>57</v>
      </c>
      <c r="E74" s="40" t="s">
        <v>564</v>
      </c>
    </row>
    <row r="75" spans="1:5" ht="12.75">
      <c r="A75" t="s">
        <v>58</v>
      </c>
      <c r="E75" s="39" t="s">
        <v>5</v>
      </c>
    </row>
    <row r="76" spans="1:16" ht="12.75">
      <c r="A76" t="s">
        <v>50</v>
      </c>
      <c s="34" t="s">
        <v>112</v>
      </c>
      <c s="34" t="s">
        <v>565</v>
      </c>
      <c s="35" t="s">
        <v>5</v>
      </c>
      <c s="6" t="s">
        <v>566</v>
      </c>
      <c s="36" t="s">
        <v>54</v>
      </c>
      <c s="37">
        <v>2</v>
      </c>
      <c s="36">
        <v>0</v>
      </c>
      <c s="36">
        <f>ROUND(G76*H76,6)</f>
      </c>
      <c r="L76" s="38">
        <v>0</v>
      </c>
      <c s="32">
        <f>ROUND(ROUND(L76,2)*ROUND(G76,3),2)</f>
      </c>
      <c s="36" t="s">
        <v>184</v>
      </c>
      <c>
        <f>(M76*21)/100</f>
      </c>
      <c t="s">
        <v>28</v>
      </c>
    </row>
    <row r="77" spans="1:5" ht="12.75">
      <c r="A77" s="35" t="s">
        <v>56</v>
      </c>
      <c r="E77" s="39" t="s">
        <v>566</v>
      </c>
    </row>
    <row r="78" spans="1:5" ht="25.5">
      <c r="A78" s="35" t="s">
        <v>57</v>
      </c>
      <c r="E78" s="40" t="s">
        <v>564</v>
      </c>
    </row>
    <row r="79" spans="1:5" ht="12.75">
      <c r="A79" t="s">
        <v>58</v>
      </c>
      <c r="E79" s="39" t="s">
        <v>5</v>
      </c>
    </row>
    <row r="80" spans="1:16" ht="25.5">
      <c r="A80" t="s">
        <v>50</v>
      </c>
      <c s="34" t="s">
        <v>115</v>
      </c>
      <c s="34" t="s">
        <v>567</v>
      </c>
      <c s="35" t="s">
        <v>5</v>
      </c>
      <c s="6" t="s">
        <v>568</v>
      </c>
      <c s="36" t="s">
        <v>54</v>
      </c>
      <c s="37">
        <v>1</v>
      </c>
      <c s="36">
        <v>0</v>
      </c>
      <c s="36">
        <f>ROUND(G80*H80,6)</f>
      </c>
      <c r="L80" s="38">
        <v>0</v>
      </c>
      <c s="32">
        <f>ROUND(ROUND(L80,2)*ROUND(G80,3),2)</f>
      </c>
      <c s="36" t="s">
        <v>184</v>
      </c>
      <c>
        <f>(M80*21)/100</f>
      </c>
      <c t="s">
        <v>28</v>
      </c>
    </row>
    <row r="81" spans="1:5" ht="25.5">
      <c r="A81" s="35" t="s">
        <v>56</v>
      </c>
      <c r="E81" s="39" t="s">
        <v>568</v>
      </c>
    </row>
    <row r="82" spans="1:5" ht="25.5">
      <c r="A82" s="35" t="s">
        <v>57</v>
      </c>
      <c r="E82" s="40" t="s">
        <v>499</v>
      </c>
    </row>
    <row r="83" spans="1:5" ht="12.75">
      <c r="A83" t="s">
        <v>58</v>
      </c>
      <c r="E83" s="39" t="s">
        <v>5</v>
      </c>
    </row>
    <row r="84" spans="1:16" ht="25.5">
      <c r="A84" t="s">
        <v>50</v>
      </c>
      <c s="34" t="s">
        <v>118</v>
      </c>
      <c s="34" t="s">
        <v>569</v>
      </c>
      <c s="35" t="s">
        <v>5</v>
      </c>
      <c s="6" t="s">
        <v>570</v>
      </c>
      <c s="36" t="s">
        <v>54</v>
      </c>
      <c s="37">
        <v>1</v>
      </c>
      <c s="36">
        <v>0</v>
      </c>
      <c s="36">
        <f>ROUND(G84*H84,6)</f>
      </c>
      <c r="L84" s="38">
        <v>0</v>
      </c>
      <c s="32">
        <f>ROUND(ROUND(L84,2)*ROUND(G84,3),2)</f>
      </c>
      <c s="36" t="s">
        <v>184</v>
      </c>
      <c>
        <f>(M84*21)/100</f>
      </c>
      <c t="s">
        <v>28</v>
      </c>
    </row>
    <row r="85" spans="1:5" ht="25.5">
      <c r="A85" s="35" t="s">
        <v>56</v>
      </c>
      <c r="E85" s="39" t="s">
        <v>570</v>
      </c>
    </row>
    <row r="86" spans="1:5" ht="25.5">
      <c r="A86" s="35" t="s">
        <v>57</v>
      </c>
      <c r="E86" s="40" t="s">
        <v>499</v>
      </c>
    </row>
    <row r="87" spans="1:5" ht="12.75">
      <c r="A87" t="s">
        <v>58</v>
      </c>
      <c r="E87" s="39" t="s">
        <v>5</v>
      </c>
    </row>
    <row r="88" spans="1:16" ht="25.5">
      <c r="A88" t="s">
        <v>50</v>
      </c>
      <c s="34" t="s">
        <v>121</v>
      </c>
      <c s="34" t="s">
        <v>571</v>
      </c>
      <c s="35" t="s">
        <v>5</v>
      </c>
      <c s="6" t="s">
        <v>572</v>
      </c>
      <c s="36" t="s">
        <v>93</v>
      </c>
      <c s="37">
        <v>11</v>
      </c>
      <c s="36">
        <v>0</v>
      </c>
      <c s="36">
        <f>ROUND(G88*H88,6)</f>
      </c>
      <c r="L88" s="38">
        <v>0</v>
      </c>
      <c s="32">
        <f>ROUND(ROUND(L88,2)*ROUND(G88,3),2)</f>
      </c>
      <c s="36" t="s">
        <v>184</v>
      </c>
      <c>
        <f>(M88*21)/100</f>
      </c>
      <c t="s">
        <v>28</v>
      </c>
    </row>
    <row r="89" spans="1:5" ht="25.5">
      <c r="A89" s="35" t="s">
        <v>56</v>
      </c>
      <c r="E89" s="39" t="s">
        <v>572</v>
      </c>
    </row>
    <row r="90" spans="1:5" ht="25.5">
      <c r="A90" s="35" t="s">
        <v>57</v>
      </c>
      <c r="E90" s="40" t="s">
        <v>573</v>
      </c>
    </row>
    <row r="91" spans="1:5" ht="12.75">
      <c r="A91" t="s">
        <v>58</v>
      </c>
      <c r="E91" s="39" t="s">
        <v>5</v>
      </c>
    </row>
    <row r="92" spans="1:16" ht="12.75">
      <c r="A92" t="s">
        <v>50</v>
      </c>
      <c s="34" t="s">
        <v>125</v>
      </c>
      <c s="34" t="s">
        <v>574</v>
      </c>
      <c s="35" t="s">
        <v>5</v>
      </c>
      <c s="6" t="s">
        <v>575</v>
      </c>
      <c s="36" t="s">
        <v>93</v>
      </c>
      <c s="37">
        <v>11.165</v>
      </c>
      <c s="36">
        <v>0</v>
      </c>
      <c s="36">
        <f>ROUND(G92*H92,6)</f>
      </c>
      <c r="L92" s="38">
        <v>0</v>
      </c>
      <c s="32">
        <f>ROUND(ROUND(L92,2)*ROUND(G92,3),2)</f>
      </c>
      <c s="36" t="s">
        <v>184</v>
      </c>
      <c>
        <f>(M92*21)/100</f>
      </c>
      <c t="s">
        <v>28</v>
      </c>
    </row>
    <row r="93" spans="1:5" ht="12.75">
      <c r="A93" s="35" t="s">
        <v>56</v>
      </c>
      <c r="E93" s="39" t="s">
        <v>575</v>
      </c>
    </row>
    <row r="94" spans="1:5" ht="51">
      <c r="A94" s="35" t="s">
        <v>57</v>
      </c>
      <c r="E94" s="40" t="s">
        <v>576</v>
      </c>
    </row>
    <row r="95" spans="1:5" ht="12.75">
      <c r="A95" t="s">
        <v>58</v>
      </c>
      <c r="E95" s="39" t="s">
        <v>5</v>
      </c>
    </row>
    <row r="96" spans="1:16" ht="25.5">
      <c r="A96" t="s">
        <v>50</v>
      </c>
      <c s="34" t="s">
        <v>130</v>
      </c>
      <c s="34" t="s">
        <v>577</v>
      </c>
      <c s="35" t="s">
        <v>5</v>
      </c>
      <c s="6" t="s">
        <v>578</v>
      </c>
      <c s="36" t="s">
        <v>93</v>
      </c>
      <c s="37">
        <v>1</v>
      </c>
      <c s="36">
        <v>0</v>
      </c>
      <c s="36">
        <f>ROUND(G96*H96,6)</f>
      </c>
      <c r="L96" s="38">
        <v>0</v>
      </c>
      <c s="32">
        <f>ROUND(ROUND(L96,2)*ROUND(G96,3),2)</f>
      </c>
      <c s="36" t="s">
        <v>184</v>
      </c>
      <c>
        <f>(M96*21)/100</f>
      </c>
      <c t="s">
        <v>28</v>
      </c>
    </row>
    <row r="97" spans="1:5" ht="25.5">
      <c r="A97" s="35" t="s">
        <v>56</v>
      </c>
      <c r="E97" s="39" t="s">
        <v>578</v>
      </c>
    </row>
    <row r="98" spans="1:5" ht="25.5">
      <c r="A98" s="35" t="s">
        <v>57</v>
      </c>
      <c r="E98" s="40" t="s">
        <v>499</v>
      </c>
    </row>
    <row r="99" spans="1:5" ht="12.75">
      <c r="A99" t="s">
        <v>58</v>
      </c>
      <c r="E99" s="39" t="s">
        <v>5</v>
      </c>
    </row>
    <row r="100" spans="1:16" ht="12.75">
      <c r="A100" t="s">
        <v>50</v>
      </c>
      <c s="34" t="s">
        <v>133</v>
      </c>
      <c s="34" t="s">
        <v>579</v>
      </c>
      <c s="35" t="s">
        <v>5</v>
      </c>
      <c s="6" t="s">
        <v>580</v>
      </c>
      <c s="36" t="s">
        <v>93</v>
      </c>
      <c s="37">
        <v>1.03</v>
      </c>
      <c s="36">
        <v>0</v>
      </c>
      <c s="36">
        <f>ROUND(G100*H100,6)</f>
      </c>
      <c r="L100" s="38">
        <v>0</v>
      </c>
      <c s="32">
        <f>ROUND(ROUND(L100,2)*ROUND(G100,3),2)</f>
      </c>
      <c s="36" t="s">
        <v>184</v>
      </c>
      <c>
        <f>(M100*21)/100</f>
      </c>
      <c t="s">
        <v>28</v>
      </c>
    </row>
    <row r="101" spans="1:5" ht="12.75">
      <c r="A101" s="35" t="s">
        <v>56</v>
      </c>
      <c r="E101" s="39" t="s">
        <v>580</v>
      </c>
    </row>
    <row r="102" spans="1:5" ht="51">
      <c r="A102" s="35" t="s">
        <v>57</v>
      </c>
      <c r="E102" s="40" t="s">
        <v>581</v>
      </c>
    </row>
    <row r="103" spans="1:5" ht="12.75">
      <c r="A103" t="s">
        <v>58</v>
      </c>
      <c r="E103" s="39" t="s">
        <v>5</v>
      </c>
    </row>
    <row r="104" spans="1:16" ht="25.5">
      <c r="A104" t="s">
        <v>50</v>
      </c>
      <c s="34" t="s">
        <v>136</v>
      </c>
      <c s="34" t="s">
        <v>582</v>
      </c>
      <c s="35" t="s">
        <v>5</v>
      </c>
      <c s="6" t="s">
        <v>583</v>
      </c>
      <c s="36" t="s">
        <v>54</v>
      </c>
      <c s="37">
        <v>1</v>
      </c>
      <c s="36">
        <v>0</v>
      </c>
      <c s="36">
        <f>ROUND(G104*H104,6)</f>
      </c>
      <c r="L104" s="38">
        <v>0</v>
      </c>
      <c s="32">
        <f>ROUND(ROUND(L104,2)*ROUND(G104,3),2)</f>
      </c>
      <c s="36" t="s">
        <v>184</v>
      </c>
      <c>
        <f>(M104*21)/100</f>
      </c>
      <c t="s">
        <v>28</v>
      </c>
    </row>
    <row r="105" spans="1:5" ht="25.5">
      <c r="A105" s="35" t="s">
        <v>56</v>
      </c>
      <c r="E105" s="39" t="s">
        <v>583</v>
      </c>
    </row>
    <row r="106" spans="1:5" ht="25.5">
      <c r="A106" s="35" t="s">
        <v>57</v>
      </c>
      <c r="E106" s="40" t="s">
        <v>499</v>
      </c>
    </row>
    <row r="107" spans="1:5" ht="12.75">
      <c r="A107" t="s">
        <v>58</v>
      </c>
      <c r="E107" s="39" t="s">
        <v>5</v>
      </c>
    </row>
    <row r="108" spans="1:16" ht="12.75">
      <c r="A108" t="s">
        <v>50</v>
      </c>
      <c s="34" t="s">
        <v>139</v>
      </c>
      <c s="34" t="s">
        <v>584</v>
      </c>
      <c s="35" t="s">
        <v>5</v>
      </c>
      <c s="6" t="s">
        <v>585</v>
      </c>
      <c s="36" t="s">
        <v>54</v>
      </c>
      <c s="37">
        <v>1</v>
      </c>
      <c s="36">
        <v>0</v>
      </c>
      <c s="36">
        <f>ROUND(G108*H108,6)</f>
      </c>
      <c r="L108" s="38">
        <v>0</v>
      </c>
      <c s="32">
        <f>ROUND(ROUND(L108,2)*ROUND(G108,3),2)</f>
      </c>
      <c s="36" t="s">
        <v>184</v>
      </c>
      <c>
        <f>(M108*21)/100</f>
      </c>
      <c t="s">
        <v>28</v>
      </c>
    </row>
    <row r="109" spans="1:5" ht="12.75">
      <c r="A109" s="35" t="s">
        <v>56</v>
      </c>
      <c r="E109" s="39" t="s">
        <v>585</v>
      </c>
    </row>
    <row r="110" spans="1:5" ht="25.5">
      <c r="A110" s="35" t="s">
        <v>57</v>
      </c>
      <c r="E110" s="40" t="s">
        <v>499</v>
      </c>
    </row>
    <row r="111" spans="1:5" ht="12.75">
      <c r="A111" t="s">
        <v>58</v>
      </c>
      <c r="E111" s="39" t="s">
        <v>5</v>
      </c>
    </row>
    <row r="112" spans="1:16" ht="12.75">
      <c r="A112" t="s">
        <v>50</v>
      </c>
      <c s="34" t="s">
        <v>142</v>
      </c>
      <c s="34" t="s">
        <v>586</v>
      </c>
      <c s="35" t="s">
        <v>5</v>
      </c>
      <c s="6" t="s">
        <v>587</v>
      </c>
      <c s="36" t="s">
        <v>54</v>
      </c>
      <c s="37">
        <v>1</v>
      </c>
      <c s="36">
        <v>0</v>
      </c>
      <c s="36">
        <f>ROUND(G112*H112,6)</f>
      </c>
      <c r="L112" s="38">
        <v>0</v>
      </c>
      <c s="32">
        <f>ROUND(ROUND(L112,2)*ROUND(G112,3),2)</f>
      </c>
      <c s="36" t="s">
        <v>55</v>
      </c>
      <c>
        <f>(M112*21)/100</f>
      </c>
      <c t="s">
        <v>28</v>
      </c>
    </row>
    <row r="113" spans="1:5" ht="12.75">
      <c r="A113" s="35" t="s">
        <v>56</v>
      </c>
      <c r="E113" s="39" t="s">
        <v>587</v>
      </c>
    </row>
    <row r="114" spans="1:5" ht="25.5">
      <c r="A114" s="35" t="s">
        <v>57</v>
      </c>
      <c r="E114" s="40" t="s">
        <v>499</v>
      </c>
    </row>
    <row r="115" spans="1:5" ht="12.75">
      <c r="A115" t="s">
        <v>58</v>
      </c>
      <c r="E115" s="39" t="s">
        <v>5</v>
      </c>
    </row>
    <row r="116" spans="1:16" ht="12.75">
      <c r="A116" t="s">
        <v>50</v>
      </c>
      <c s="34" t="s">
        <v>145</v>
      </c>
      <c s="34" t="s">
        <v>588</v>
      </c>
      <c s="35" t="s">
        <v>5</v>
      </c>
      <c s="6" t="s">
        <v>589</v>
      </c>
      <c s="36" t="s">
        <v>93</v>
      </c>
      <c s="37">
        <v>11</v>
      </c>
      <c s="36">
        <v>0</v>
      </c>
      <c s="36">
        <f>ROUND(G116*H116,6)</f>
      </c>
      <c r="L116" s="38">
        <v>0</v>
      </c>
      <c s="32">
        <f>ROUND(ROUND(L116,2)*ROUND(G116,3),2)</f>
      </c>
      <c s="36" t="s">
        <v>184</v>
      </c>
      <c>
        <f>(M116*21)/100</f>
      </c>
      <c t="s">
        <v>28</v>
      </c>
    </row>
    <row r="117" spans="1:5" ht="12.75">
      <c r="A117" s="35" t="s">
        <v>56</v>
      </c>
      <c r="E117" s="39" t="s">
        <v>589</v>
      </c>
    </row>
    <row r="118" spans="1:5" ht="25.5">
      <c r="A118" s="35" t="s">
        <v>57</v>
      </c>
      <c r="E118" s="40" t="s">
        <v>573</v>
      </c>
    </row>
    <row r="119" spans="1:5" ht="12.75">
      <c r="A119" t="s">
        <v>58</v>
      </c>
      <c r="E119" s="39" t="s">
        <v>5</v>
      </c>
    </row>
    <row r="120" spans="1:16" ht="12.75">
      <c r="A120" t="s">
        <v>50</v>
      </c>
      <c s="34" t="s">
        <v>148</v>
      </c>
      <c s="34" t="s">
        <v>590</v>
      </c>
      <c s="35" t="s">
        <v>5</v>
      </c>
      <c s="6" t="s">
        <v>591</v>
      </c>
      <c s="36" t="s">
        <v>93</v>
      </c>
      <c s="37">
        <v>11</v>
      </c>
      <c s="36">
        <v>0</v>
      </c>
      <c s="36">
        <f>ROUND(G120*H120,6)</f>
      </c>
      <c r="L120" s="38">
        <v>0</v>
      </c>
      <c s="32">
        <f>ROUND(ROUND(L120,2)*ROUND(G120,3),2)</f>
      </c>
      <c s="36" t="s">
        <v>184</v>
      </c>
      <c>
        <f>(M120*21)/100</f>
      </c>
      <c t="s">
        <v>28</v>
      </c>
    </row>
    <row r="121" spans="1:5" ht="12.75">
      <c r="A121" s="35" t="s">
        <v>56</v>
      </c>
      <c r="E121" s="39" t="s">
        <v>591</v>
      </c>
    </row>
    <row r="122" spans="1:5" ht="25.5">
      <c r="A122" s="35" t="s">
        <v>57</v>
      </c>
      <c r="E122" s="40" t="s">
        <v>573</v>
      </c>
    </row>
    <row r="123" spans="1:5" ht="12.75">
      <c r="A123" t="s">
        <v>58</v>
      </c>
      <c r="E123" s="39" t="s">
        <v>5</v>
      </c>
    </row>
    <row r="124" spans="1:16" ht="12.75">
      <c r="A124" t="s">
        <v>50</v>
      </c>
      <c s="34" t="s">
        <v>151</v>
      </c>
      <c s="34" t="s">
        <v>592</v>
      </c>
      <c s="35" t="s">
        <v>5</v>
      </c>
      <c s="6" t="s">
        <v>593</v>
      </c>
      <c s="36" t="s">
        <v>54</v>
      </c>
      <c s="37">
        <v>1</v>
      </c>
      <c s="36">
        <v>0</v>
      </c>
      <c s="36">
        <f>ROUND(G124*H124,6)</f>
      </c>
      <c r="L124" s="38">
        <v>0</v>
      </c>
      <c s="32">
        <f>ROUND(ROUND(L124,2)*ROUND(G124,3),2)</f>
      </c>
      <c s="36" t="s">
        <v>184</v>
      </c>
      <c>
        <f>(M124*21)/100</f>
      </c>
      <c t="s">
        <v>28</v>
      </c>
    </row>
    <row r="125" spans="1:5" ht="12.75">
      <c r="A125" s="35" t="s">
        <v>56</v>
      </c>
      <c r="E125" s="39" t="s">
        <v>593</v>
      </c>
    </row>
    <row r="126" spans="1:5" ht="25.5">
      <c r="A126" s="35" t="s">
        <v>57</v>
      </c>
      <c r="E126" s="40" t="s">
        <v>499</v>
      </c>
    </row>
    <row r="127" spans="1:5" ht="12.75">
      <c r="A127" t="s">
        <v>58</v>
      </c>
      <c r="E127" s="39" t="s">
        <v>5</v>
      </c>
    </row>
    <row r="128" spans="1:16" ht="12.75">
      <c r="A128" t="s">
        <v>50</v>
      </c>
      <c s="34" t="s">
        <v>154</v>
      </c>
      <c s="34" t="s">
        <v>594</v>
      </c>
      <c s="35" t="s">
        <v>5</v>
      </c>
      <c s="6" t="s">
        <v>595</v>
      </c>
      <c s="36" t="s">
        <v>54</v>
      </c>
      <c s="37">
        <v>1</v>
      </c>
      <c s="36">
        <v>0</v>
      </c>
      <c s="36">
        <f>ROUND(G128*H128,6)</f>
      </c>
      <c r="L128" s="38">
        <v>0</v>
      </c>
      <c s="32">
        <f>ROUND(ROUND(L128,2)*ROUND(G128,3),2)</f>
      </c>
      <c s="36" t="s">
        <v>184</v>
      </c>
      <c>
        <f>(M128*21)/100</f>
      </c>
      <c t="s">
        <v>28</v>
      </c>
    </row>
    <row r="129" spans="1:5" ht="12.75">
      <c r="A129" s="35" t="s">
        <v>56</v>
      </c>
      <c r="E129" s="39" t="s">
        <v>595</v>
      </c>
    </row>
    <row r="130" spans="1:5" ht="25.5">
      <c r="A130" s="35" t="s">
        <v>57</v>
      </c>
      <c r="E130" s="40" t="s">
        <v>499</v>
      </c>
    </row>
    <row r="131" spans="1:5" ht="12.75">
      <c r="A131" t="s">
        <v>58</v>
      </c>
      <c r="E131" s="39" t="s">
        <v>5</v>
      </c>
    </row>
    <row r="132" spans="1:16" ht="12.75">
      <c r="A132" t="s">
        <v>50</v>
      </c>
      <c s="34" t="s">
        <v>156</v>
      </c>
      <c s="34" t="s">
        <v>596</v>
      </c>
      <c s="35" t="s">
        <v>5</v>
      </c>
      <c s="6" t="s">
        <v>597</v>
      </c>
      <c s="36" t="s">
        <v>54</v>
      </c>
      <c s="37">
        <v>1</v>
      </c>
      <c s="36">
        <v>0</v>
      </c>
      <c s="36">
        <f>ROUND(G132*H132,6)</f>
      </c>
      <c r="L132" s="38">
        <v>0</v>
      </c>
      <c s="32">
        <f>ROUND(ROUND(L132,2)*ROUND(G132,3),2)</f>
      </c>
      <c s="36" t="s">
        <v>55</v>
      </c>
      <c>
        <f>(M132*21)/100</f>
      </c>
      <c t="s">
        <v>28</v>
      </c>
    </row>
    <row r="133" spans="1:5" ht="12.75">
      <c r="A133" s="35" t="s">
        <v>56</v>
      </c>
      <c r="E133" s="39" t="s">
        <v>597</v>
      </c>
    </row>
    <row r="134" spans="1:5" ht="25.5">
      <c r="A134" s="35" t="s">
        <v>57</v>
      </c>
      <c r="E134" s="40" t="s">
        <v>499</v>
      </c>
    </row>
    <row r="135" spans="1:5" ht="12.75">
      <c r="A135" t="s">
        <v>58</v>
      </c>
      <c r="E135" s="39" t="s">
        <v>5</v>
      </c>
    </row>
    <row r="136" spans="1:16" ht="12.75">
      <c r="A136" t="s">
        <v>50</v>
      </c>
      <c s="34" t="s">
        <v>159</v>
      </c>
      <c s="34" t="s">
        <v>598</v>
      </c>
      <c s="35" t="s">
        <v>5</v>
      </c>
      <c s="6" t="s">
        <v>599</v>
      </c>
      <c s="36" t="s">
        <v>54</v>
      </c>
      <c s="37">
        <v>1</v>
      </c>
      <c s="36">
        <v>0</v>
      </c>
      <c s="36">
        <f>ROUND(G136*H136,6)</f>
      </c>
      <c r="L136" s="38">
        <v>0</v>
      </c>
      <c s="32">
        <f>ROUND(ROUND(L136,2)*ROUND(G136,3),2)</f>
      </c>
      <c s="36" t="s">
        <v>184</v>
      </c>
      <c>
        <f>(M136*21)/100</f>
      </c>
      <c t="s">
        <v>28</v>
      </c>
    </row>
    <row r="137" spans="1:5" ht="12.75">
      <c r="A137" s="35" t="s">
        <v>56</v>
      </c>
      <c r="E137" s="39" t="s">
        <v>599</v>
      </c>
    </row>
    <row r="138" spans="1:5" ht="25.5">
      <c r="A138" s="35" t="s">
        <v>57</v>
      </c>
      <c r="E138" s="40" t="s">
        <v>499</v>
      </c>
    </row>
    <row r="139" spans="1:5" ht="12.75">
      <c r="A139" t="s">
        <v>58</v>
      </c>
      <c r="E139" s="39" t="s">
        <v>5</v>
      </c>
    </row>
    <row r="140" spans="1:16" ht="12.75">
      <c r="A140" t="s">
        <v>50</v>
      </c>
      <c s="34" t="s">
        <v>161</v>
      </c>
      <c s="34" t="s">
        <v>600</v>
      </c>
      <c s="35" t="s">
        <v>5</v>
      </c>
      <c s="6" t="s">
        <v>601</v>
      </c>
      <c s="36" t="s">
        <v>93</v>
      </c>
      <c s="37">
        <v>15</v>
      </c>
      <c s="36">
        <v>0</v>
      </c>
      <c s="36">
        <f>ROUND(G140*H140,6)</f>
      </c>
      <c r="L140" s="38">
        <v>0</v>
      </c>
      <c s="32">
        <f>ROUND(ROUND(L140,2)*ROUND(G140,3),2)</f>
      </c>
      <c s="36" t="s">
        <v>184</v>
      </c>
      <c>
        <f>(M140*21)/100</f>
      </c>
      <c t="s">
        <v>28</v>
      </c>
    </row>
    <row r="141" spans="1:5" ht="12.75">
      <c r="A141" s="35" t="s">
        <v>56</v>
      </c>
      <c r="E141" s="39" t="s">
        <v>601</v>
      </c>
    </row>
    <row r="142" spans="1:5" ht="25.5">
      <c r="A142" s="35" t="s">
        <v>57</v>
      </c>
      <c r="E142" s="40" t="s">
        <v>602</v>
      </c>
    </row>
    <row r="143" spans="1:5" ht="12.75">
      <c r="A143" t="s">
        <v>58</v>
      </c>
      <c r="E143" s="39" t="s">
        <v>5</v>
      </c>
    </row>
    <row r="144" spans="1:16" ht="12.75">
      <c r="A144" t="s">
        <v>50</v>
      </c>
      <c s="34" t="s">
        <v>164</v>
      </c>
      <c s="34" t="s">
        <v>516</v>
      </c>
      <c s="35" t="s">
        <v>5</v>
      </c>
      <c s="6" t="s">
        <v>517</v>
      </c>
      <c s="36" t="s">
        <v>93</v>
      </c>
      <c s="37">
        <v>15</v>
      </c>
      <c s="36">
        <v>0</v>
      </c>
      <c s="36">
        <f>ROUND(G144*H144,6)</f>
      </c>
      <c r="L144" s="38">
        <v>0</v>
      </c>
      <c s="32">
        <f>ROUND(ROUND(L144,2)*ROUND(G144,3),2)</f>
      </c>
      <c s="36" t="s">
        <v>184</v>
      </c>
      <c>
        <f>(M144*21)/100</f>
      </c>
      <c t="s">
        <v>28</v>
      </c>
    </row>
    <row r="145" spans="1:5" ht="12.75">
      <c r="A145" s="35" t="s">
        <v>56</v>
      </c>
      <c r="E145" s="39" t="s">
        <v>517</v>
      </c>
    </row>
    <row r="146" spans="1:5" ht="25.5">
      <c r="A146" s="35" t="s">
        <v>57</v>
      </c>
      <c r="E146" s="40" t="s">
        <v>602</v>
      </c>
    </row>
    <row r="147" spans="1:5" ht="12.75">
      <c r="A147" t="s">
        <v>58</v>
      </c>
      <c r="E147" s="39" t="s">
        <v>5</v>
      </c>
    </row>
    <row r="148" spans="1:13" ht="12.75">
      <c r="A148" t="s">
        <v>47</v>
      </c>
      <c r="C148" s="31" t="s">
        <v>518</v>
      </c>
      <c r="E148" s="33" t="s">
        <v>519</v>
      </c>
      <c r="J148" s="32">
        <f>0</f>
      </c>
      <c s="32">
        <f>0</f>
      </c>
      <c s="32">
        <f>0+L149</f>
      </c>
      <c s="32">
        <f>0+M149</f>
      </c>
    </row>
    <row r="149" spans="1:16" ht="38.25">
      <c r="A149" t="s">
        <v>50</v>
      </c>
      <c s="34" t="s">
        <v>166</v>
      </c>
      <c s="34" t="s">
        <v>520</v>
      </c>
      <c s="35" t="s">
        <v>5</v>
      </c>
      <c s="6" t="s">
        <v>521</v>
      </c>
      <c s="36" t="s">
        <v>470</v>
      </c>
      <c s="37">
        <v>0.419</v>
      </c>
      <c s="36">
        <v>0</v>
      </c>
      <c s="36">
        <f>ROUND(G149*H149,6)</f>
      </c>
      <c r="L149" s="38">
        <v>0</v>
      </c>
      <c s="32">
        <f>ROUND(ROUND(L149,2)*ROUND(G149,3),2)</f>
      </c>
      <c s="36" t="s">
        <v>184</v>
      </c>
      <c>
        <f>(M149*21)/100</f>
      </c>
      <c t="s">
        <v>28</v>
      </c>
    </row>
    <row r="150" spans="1:5" ht="38.25">
      <c r="A150" s="35" t="s">
        <v>56</v>
      </c>
      <c r="E150" s="39" t="s">
        <v>522</v>
      </c>
    </row>
    <row r="151" spans="1:5" ht="12.75">
      <c r="A151" s="35" t="s">
        <v>57</v>
      </c>
      <c r="E151" s="40" t="s">
        <v>5</v>
      </c>
    </row>
    <row r="152" spans="1:5" ht="12.75">
      <c r="A152" t="s">
        <v>58</v>
      </c>
      <c r="E152" s="39" t="s">
        <v>5</v>
      </c>
    </row>
    <row r="153" spans="1:13" ht="12.75">
      <c r="A153" t="s">
        <v>47</v>
      </c>
      <c r="C153" s="31" t="s">
        <v>523</v>
      </c>
      <c r="E153" s="33" t="s">
        <v>603</v>
      </c>
      <c r="J153" s="32">
        <f>0</f>
      </c>
      <c s="32">
        <f>0</f>
      </c>
      <c s="32">
        <f>0+L154</f>
      </c>
      <c s="32">
        <f>0+M154</f>
      </c>
    </row>
    <row r="154" spans="1:16" ht="12.75">
      <c r="A154" t="s">
        <v>50</v>
      </c>
      <c s="34" t="s">
        <v>169</v>
      </c>
      <c s="34" t="s">
        <v>604</v>
      </c>
      <c s="35" t="s">
        <v>5</v>
      </c>
      <c s="6" t="s">
        <v>605</v>
      </c>
      <c s="36" t="s">
        <v>54</v>
      </c>
      <c s="37">
        <v>1</v>
      </c>
      <c s="36">
        <v>0</v>
      </c>
      <c s="36">
        <f>ROUND(G154*H154,6)</f>
      </c>
      <c r="L154" s="38">
        <v>0</v>
      </c>
      <c s="32">
        <f>ROUND(ROUND(L154,2)*ROUND(G154,3),2)</f>
      </c>
      <c s="36" t="s">
        <v>55</v>
      </c>
      <c>
        <f>(M154*21)/100</f>
      </c>
      <c t="s">
        <v>28</v>
      </c>
    </row>
    <row r="155" spans="1:5" ht="12.75">
      <c r="A155" s="35" t="s">
        <v>56</v>
      </c>
      <c r="E155" s="39" t="s">
        <v>605</v>
      </c>
    </row>
    <row r="156" spans="1:5" ht="25.5">
      <c r="A156" s="35" t="s">
        <v>57</v>
      </c>
      <c r="E156" s="40" t="s">
        <v>499</v>
      </c>
    </row>
    <row r="157" spans="1:5" ht="12.75">
      <c r="A157" t="s">
        <v>58</v>
      </c>
      <c r="E157" s="39" t="s">
        <v>5</v>
      </c>
    </row>
    <row r="158" spans="1:13" ht="12.75">
      <c r="A158" t="s">
        <v>47</v>
      </c>
      <c r="C158" s="31" t="s">
        <v>526</v>
      </c>
      <c r="E158" s="33" t="s">
        <v>527</v>
      </c>
      <c r="J158" s="32">
        <f>0</f>
      </c>
      <c s="32">
        <f>0</f>
      </c>
      <c s="32">
        <f>0+L159+L163</f>
      </c>
      <c s="32">
        <f>0+M159+M163</f>
      </c>
    </row>
    <row r="159" spans="1:16" ht="38.25">
      <c r="A159" t="s">
        <v>50</v>
      </c>
      <c s="34" t="s">
        <v>71</v>
      </c>
      <c s="34" t="s">
        <v>528</v>
      </c>
      <c s="35" t="s">
        <v>529</v>
      </c>
      <c s="6" t="s">
        <v>530</v>
      </c>
      <c s="36" t="s">
        <v>445</v>
      </c>
      <c s="37">
        <v>23.76</v>
      </c>
      <c s="36">
        <v>0</v>
      </c>
      <c s="36">
        <f>ROUND(G159*H159,6)</f>
      </c>
      <c r="L159" s="38">
        <v>0</v>
      </c>
      <c s="32">
        <f>ROUND(ROUND(L159,2)*ROUND(G159,3),2)</f>
      </c>
      <c s="36" t="s">
        <v>184</v>
      </c>
      <c>
        <f>(M159*21)/100</f>
      </c>
      <c t="s">
        <v>28</v>
      </c>
    </row>
    <row r="160" spans="1:5" ht="38.25">
      <c r="A160" s="35" t="s">
        <v>56</v>
      </c>
      <c r="E160" s="39" t="s">
        <v>531</v>
      </c>
    </row>
    <row r="161" spans="1:5" ht="25.5">
      <c r="A161" s="35" t="s">
        <v>57</v>
      </c>
      <c r="E161" s="40" t="s">
        <v>548</v>
      </c>
    </row>
    <row r="162" spans="1:5" ht="12.75">
      <c r="A162" t="s">
        <v>58</v>
      </c>
      <c r="E162" s="39" t="s">
        <v>5</v>
      </c>
    </row>
    <row r="163" spans="1:16" ht="25.5">
      <c r="A163" t="s">
        <v>50</v>
      </c>
      <c s="34" t="s">
        <v>78</v>
      </c>
      <c s="34" t="s">
        <v>532</v>
      </c>
      <c s="35" t="s">
        <v>533</v>
      </c>
      <c s="6" t="s">
        <v>534</v>
      </c>
      <c s="36" t="s">
        <v>470</v>
      </c>
      <c s="37">
        <v>42.768</v>
      </c>
      <c s="36">
        <v>0</v>
      </c>
      <c s="36">
        <f>ROUND(G163*H163,6)</f>
      </c>
      <c r="L163" s="38">
        <v>0</v>
      </c>
      <c s="32">
        <f>ROUND(ROUND(L163,2)*ROUND(G163,3),2)</f>
      </c>
      <c s="36" t="s">
        <v>184</v>
      </c>
      <c>
        <f>(M163*21)/100</f>
      </c>
      <c t="s">
        <v>28</v>
      </c>
    </row>
    <row r="164" spans="1:5" ht="25.5">
      <c r="A164" s="35" t="s">
        <v>56</v>
      </c>
      <c r="E164" s="39" t="s">
        <v>535</v>
      </c>
    </row>
    <row r="165" spans="1:5" ht="63.75">
      <c r="A165" s="35" t="s">
        <v>57</v>
      </c>
      <c r="E165" s="40" t="s">
        <v>606</v>
      </c>
    </row>
    <row r="166" spans="1:5" ht="12.75">
      <c r="A166" t="s">
        <v>58</v>
      </c>
      <c r="E1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